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oyens\imprimés vierges\2021-2022\PFA\"/>
    </mc:Choice>
  </mc:AlternateContent>
  <bookViews>
    <workbookView xWindow="120" yWindow="120" windowWidth="28512" windowHeight="12588" firstSheet="1" activeTab="1"/>
  </bookViews>
  <sheets>
    <sheet name="Feuil2" sheetId="2" state="hidden" r:id="rId1"/>
    <sheet name="Previ" sheetId="1" r:id="rId2"/>
    <sheet name="Feuil1" sheetId="3" state="hidden" r:id="rId3"/>
  </sheets>
  <definedNames>
    <definedName name="_xlnm._FilterDatabase" localSheetId="1" hidden="1">Previ!$E$14:$H$14</definedName>
    <definedName name="choisir">Feuil2!$A$2:$A$3</definedName>
    <definedName name="choix">Previ!$C$14</definedName>
    <definedName name="_xlnm.Print_Titles" localSheetId="1">Previ!$1:$3</definedName>
    <definedName name="_xlnm.Print_Area" localSheetId="1">Previ!$A$1:$J$121</definedName>
  </definedNames>
  <calcPr calcId="162913"/>
</workbook>
</file>

<file path=xl/calcChain.xml><?xml version="1.0" encoding="utf-8"?>
<calcChain xmlns="http://schemas.openxmlformats.org/spreadsheetml/2006/main">
  <c r="I52" i="1" l="1"/>
  <c r="I54" i="1"/>
  <c r="J8" i="3" l="1"/>
  <c r="H8" i="3"/>
  <c r="F8" i="3"/>
  <c r="D8" i="3"/>
  <c r="B8" i="3"/>
  <c r="J7" i="3"/>
  <c r="H7" i="3"/>
  <c r="F7" i="3"/>
  <c r="D7" i="3"/>
  <c r="B7" i="3"/>
  <c r="J6" i="3"/>
  <c r="H6" i="3"/>
  <c r="F6" i="3"/>
  <c r="D6" i="3"/>
  <c r="B6" i="3"/>
  <c r="J5" i="3"/>
  <c r="H5" i="3"/>
  <c r="F5" i="3"/>
  <c r="D5" i="3"/>
  <c r="B5" i="3"/>
  <c r="J4" i="3"/>
  <c r="H4" i="3"/>
  <c r="F4" i="3"/>
  <c r="D4" i="3"/>
  <c r="B4" i="3"/>
  <c r="J3" i="3"/>
  <c r="H3" i="3"/>
  <c r="F3" i="3"/>
  <c r="D3" i="3"/>
  <c r="B3" i="3"/>
  <c r="I14" i="1"/>
  <c r="G62" i="1" l="1"/>
  <c r="E38" i="1" l="1"/>
  <c r="F52" i="1" l="1"/>
  <c r="F54" i="1"/>
  <c r="H52" i="1"/>
  <c r="H54" i="1"/>
  <c r="J22" i="1"/>
  <c r="F48" i="1"/>
  <c r="H103" i="1"/>
  <c r="C110" i="1" s="1"/>
  <c r="H93" i="1"/>
  <c r="G93" i="1"/>
  <c r="H75" i="1"/>
  <c r="G75" i="1"/>
  <c r="I38" i="1"/>
  <c r="G38" i="1"/>
  <c r="C38" i="1"/>
  <c r="I93" i="1" l="1"/>
  <c r="I75" i="1"/>
  <c r="I39" i="1"/>
  <c r="C107" i="1" s="1"/>
  <c r="F107" i="1"/>
  <c r="C108" i="1" l="1"/>
  <c r="C109" i="1" s="1"/>
  <c r="C111" i="1" s="1"/>
  <c r="I63" i="1"/>
  <c r="G77" i="1" l="1"/>
  <c r="B78" i="1" s="1"/>
  <c r="D111" i="1"/>
  <c r="F111" i="1"/>
</calcChain>
</file>

<file path=xl/sharedStrings.xml><?xml version="1.0" encoding="utf-8"?>
<sst xmlns="http://schemas.openxmlformats.org/spreadsheetml/2006/main" count="158" uniqueCount="122">
  <si>
    <t xml:space="preserve">Etablissement d’affectation : </t>
  </si>
  <si>
    <t xml:space="preserve">Courriel académique : </t>
  </si>
  <si>
    <t>Diplômes concernés :</t>
  </si>
  <si>
    <t>« Master MEEF mention second degré ou encadrement éducatif »</t>
  </si>
  <si>
    <t>« DU  Entrer directement dans le métier »</t>
  </si>
  <si>
    <t>MEEF 1ère année</t>
  </si>
  <si>
    <t>Nombre d'heures équivalent TD</t>
  </si>
  <si>
    <t>MEEF 2ème année</t>
  </si>
  <si>
    <t>S1</t>
  </si>
  <si>
    <t>S2</t>
  </si>
  <si>
    <t>S3</t>
  </si>
  <si>
    <t>S4</t>
  </si>
  <si>
    <t>Mission 1.2. Interventions au sein des maquettes des DU « Poursuivre  (DUP) ou Conforter  (DUC) son entrée dans le métier »</t>
  </si>
  <si>
    <t>Module</t>
  </si>
  <si>
    <t>EC 1-2 B Approfondissement disciplinaire et didactique</t>
  </si>
  <si>
    <t>EC 4 B Comprendre les caractéristiques de son bassin d’exercice</t>
  </si>
  <si>
    <t>EC 4 Approfondissement thématique</t>
  </si>
  <si>
    <t>EC 5 B Gérer sa classe</t>
  </si>
  <si>
    <t>EC 5 C Penser et analyser les gestes de l’enseignant de la maternelle au lycée</t>
  </si>
  <si>
    <t>Etudiants concernés</t>
  </si>
  <si>
    <t>Types d’accompagnement</t>
  </si>
  <si>
    <t>DU “ Entrer directement ”</t>
  </si>
  <si>
    <t>DU “Poursuivre son entrée”</t>
  </si>
  <si>
    <t>DU “Enrichir son entrée”</t>
  </si>
  <si>
    <t>Mission 2.1. Animation du réseau des tuteurs de terrain</t>
  </si>
  <si>
    <t>Public</t>
  </si>
  <si>
    <t>Type d'actions</t>
  </si>
  <si>
    <t>Nombre d’heures</t>
  </si>
  <si>
    <t>Seul</t>
  </si>
  <si>
    <t>Co-animation*</t>
  </si>
  <si>
    <t>Journée Professeurs d’accueil d’étudiants</t>
  </si>
  <si>
    <t>Journée 1 tuteurs de fonctionnaires stagiaires</t>
  </si>
  <si>
    <t>Journée 2 tuteurs de fonctionnaires stagiaires</t>
  </si>
  <si>
    <t>Modules de formation continue</t>
  </si>
  <si>
    <t>Participation  (3h/demi journée)</t>
  </si>
  <si>
    <t>Education prioritaire</t>
  </si>
  <si>
    <t>Evaluation positive des élèves en REP (2j)</t>
  </si>
  <si>
    <t>Favoriser le travail personnel des élèves en REP (2j)</t>
  </si>
  <si>
    <t>Prévisionnel réalisé avec l’accord des différents responsables de parcours de master MEEF et de DU EEF</t>
  </si>
  <si>
    <t>PRENOM :</t>
  </si>
  <si>
    <t>DISCIPLINE :</t>
  </si>
  <si>
    <t xml:space="preserve">NOM : </t>
  </si>
  <si>
    <t>@ac-lille.fr</t>
  </si>
  <si>
    <t>TRANSVERSALE</t>
  </si>
  <si>
    <t>DISCIPLINAIRE</t>
  </si>
  <si>
    <t>TYPE PFA</t>
  </si>
  <si>
    <t>SERV STAT</t>
  </si>
  <si>
    <t>DUP OU DUC</t>
  </si>
  <si>
    <t>Mission 1.3. Accompagnement individualisé</t>
  </si>
  <si>
    <t>TOTAL</t>
  </si>
  <si>
    <t xml:space="preserve">Minimum : </t>
  </si>
  <si>
    <t>* Les interventions en co-animation seront automatiquement pondérées d’un coefficient de 0,75.</t>
  </si>
  <si>
    <t>PREVISIONNEL</t>
  </si>
  <si>
    <t>Mission 1</t>
  </si>
  <si>
    <t>Mission 2</t>
  </si>
  <si>
    <t>Autres missions</t>
  </si>
  <si>
    <t xml:space="preserve">
</t>
  </si>
  <si>
    <t>Place et rôle de l’oral et de l’écrit dans les situations d’apprentissage (2 j)</t>
  </si>
  <si>
    <t>Erreurs et réussite des élèves (2 j)</t>
  </si>
  <si>
    <t>L’attention et la concentration dans la mise en activité des élèves (2 j)</t>
  </si>
  <si>
    <t>Sentiment de confiance et pratiques artistiques (3 j)</t>
  </si>
  <si>
    <t>DU “Conforter son entrée”</t>
  </si>
  <si>
    <t>Dossier professionnel réflexif (2h/stagaire)</t>
  </si>
  <si>
    <t>Journée d'accueil des fonctionnaires stagiaires et leur tuteur fin août</t>
  </si>
  <si>
    <t>Professeurs d’accueil d’étudiants et 
Tuteurs  des fonctionnaires stagiaires</t>
  </si>
  <si>
    <t>S'adapter aux spécificités des élèves et des contextes  (2 j)</t>
  </si>
  <si>
    <t>Les partenaires de l'école et des familles (2j)</t>
  </si>
  <si>
    <t>Vulnéranilité en contexte scolaire (2 j)</t>
  </si>
  <si>
    <t xml:space="preserve">Formation des néo-titulaires (T1) </t>
  </si>
  <si>
    <t>La Rectrice de l'Académie de Lille</t>
  </si>
  <si>
    <t xml:space="preserve">Mission 1 : Interventions au sein de la formation initiale </t>
  </si>
  <si>
    <t>Le Directeur de l'INSPE</t>
  </si>
  <si>
    <t>Autres missions possibles sur sollicitations spécifiques (relevant de l'INSPE)</t>
  </si>
  <si>
    <t>Mission 2 : Intervention dans le cadre de la formation continue INSPE</t>
  </si>
  <si>
    <t>Tutorat inspé (4h/stagiaire)</t>
  </si>
  <si>
    <t>Tutorat inspé et direction DPR (4h / stagiaire)</t>
  </si>
  <si>
    <t>Valérie Cabuil</t>
  </si>
  <si>
    <t>Le Formateur Académique</t>
  </si>
  <si>
    <t>Sébastien Jakubowski</t>
  </si>
  <si>
    <t>Missions dans le cadre du service de formateur académique</t>
  </si>
  <si>
    <t>Année 2021-2022</t>
  </si>
  <si>
    <t>- un dépassement du service dû en qualité de Formateur Académique est autorisé et payé par l’INSPE</t>
  </si>
  <si>
    <t>Service dû à l'INSPE</t>
  </si>
  <si>
    <r>
      <rPr>
        <i/>
        <u/>
        <sz val="10"/>
        <color theme="1"/>
        <rFont val="Arial"/>
        <family val="2"/>
      </rPr>
      <t>Rappels</t>
    </r>
    <r>
      <rPr>
        <i/>
        <sz val="10"/>
        <color theme="1"/>
        <rFont val="Arial"/>
        <family val="2"/>
      </rPr>
      <t xml:space="preserve"> : </t>
    </r>
  </si>
  <si>
    <r>
      <t>Mission 1.1. Interventions au sein des maquettes du master MEEF 2nd degré, 1</t>
    </r>
    <r>
      <rPr>
        <b/>
        <vertAlign val="superscript"/>
        <sz val="10"/>
        <color theme="1"/>
        <rFont val="Arial"/>
        <family val="2"/>
      </rPr>
      <t>ère</t>
    </r>
    <r>
      <rPr>
        <b/>
        <sz val="10"/>
        <color theme="1"/>
        <rFont val="Arial"/>
        <family val="2"/>
      </rPr>
      <t xml:space="preserve"> et 2</t>
    </r>
    <r>
      <rPr>
        <b/>
        <vertAlign val="superscript"/>
        <sz val="10"/>
        <color theme="1"/>
        <rFont val="Arial"/>
        <family val="2"/>
      </rPr>
      <t>ème</t>
    </r>
    <r>
      <rPr>
        <b/>
        <sz val="10"/>
        <color theme="1"/>
        <rFont val="Arial"/>
        <family val="2"/>
      </rPr>
      <t xml:space="preserve"> année et du DU « Entrer directement dans le métier » </t>
    </r>
  </si>
  <si>
    <r>
      <t xml:space="preserve">Site intervention </t>
    </r>
    <r>
      <rPr>
        <b/>
        <u/>
        <sz val="10"/>
        <color theme="1"/>
        <rFont val="Arial"/>
        <family val="2"/>
      </rPr>
      <t>obligatoire (détail nombre d'heures / site)</t>
    </r>
  </si>
  <si>
    <r>
      <t xml:space="preserve">Site intervention </t>
    </r>
    <r>
      <rPr>
        <u/>
        <sz val="9"/>
        <color theme="1"/>
        <rFont val="Arial"/>
        <family val="2"/>
      </rPr>
      <t>obligatoire</t>
    </r>
  </si>
  <si>
    <r>
      <rPr>
        <u/>
        <sz val="10"/>
        <color theme="1"/>
        <rFont val="Arial"/>
        <family val="2"/>
      </rPr>
      <t>Observations :</t>
    </r>
    <r>
      <rPr>
        <sz val="10"/>
        <color theme="1"/>
        <rFont val="Arial"/>
        <family val="2"/>
      </rPr>
      <t xml:space="preserve"> </t>
    </r>
  </si>
  <si>
    <r>
      <t xml:space="preserve">Mission prioritaire
</t>
    </r>
    <r>
      <rPr>
        <i/>
        <sz val="11"/>
        <color theme="1"/>
        <rFont val="Arial"/>
        <family val="2"/>
      </rPr>
      <t>(transversale ou disciplinaire)</t>
    </r>
    <r>
      <rPr>
        <b/>
        <sz val="11"/>
        <color theme="1"/>
        <rFont val="Arial"/>
        <family val="2"/>
      </rPr>
      <t> :</t>
    </r>
  </si>
  <si>
    <t>UE B</t>
  </si>
  <si>
    <t>UE C</t>
  </si>
  <si>
    <t>Tuteur parcours / Portfolio (2h/étudiant)</t>
  </si>
  <si>
    <t>Suivi individuel stage (4h/étudiant)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</si>
  <si>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</si>
  <si>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</si>
  <si>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</si>
  <si>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</si>
  <si>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</si>
  <si>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>DUP</t>
  </si>
  <si>
    <t>DUC</t>
  </si>
  <si>
    <t xml:space="preserve">TOTAL MISSION 1 : </t>
  </si>
  <si>
    <r>
      <t xml:space="preserve">Mission 2.2 . Interventions dans le cadre du plan de formation continue de l’INSPE : </t>
    </r>
    <r>
      <rPr>
        <b/>
        <sz val="10"/>
        <color rgb="FFFF0000"/>
        <rFont val="Arial"/>
        <family val="2"/>
      </rPr>
      <t>inscrivez-vous sur les thématiques sur lesquelles vous souhaiteriez intervenir.</t>
    </r>
  </si>
  <si>
    <r>
      <t xml:space="preserve">Décharge et/ou IMP et/ou HSA
</t>
    </r>
    <r>
      <rPr>
        <i/>
        <sz val="11"/>
        <color theme="1"/>
        <rFont val="Arial"/>
        <family val="2"/>
      </rPr>
      <t>(mise à disposition)</t>
    </r>
  </si>
  <si>
    <t>TOTAL MISSION 1 + 2.1</t>
  </si>
  <si>
    <t>Intervention en heures complémentaires uniquement</t>
  </si>
  <si>
    <t>-  1h de décharge INSPE (et/ou IMP et/ou HSA) équivaut à 24 heures TD. Ce service est sous la responsabilité de l’INSPE.</t>
  </si>
  <si>
    <t>- Dans le cadre de la formation initiale (mission 1), ce volume comprend a minima 12 heures TD par heure de décharge (et/ou IMP et/ou HSA)</t>
  </si>
  <si>
    <t>Minimum obligatoire en fonction de votre décharge (et/ou IMP et/ou HSA) en htd</t>
  </si>
  <si>
    <t>Maximum en fonction de votre décharge (et/ou IMP et/ou HSA) en htd</t>
  </si>
  <si>
    <t xml:space="preserve">« DU  Poursuivre son entrée dans le métier » / « DU Conforter son entrée dans le métier » / « DU  Enrichir son entrée dans le métier » </t>
  </si>
  <si>
    <t xml:space="preserve">Minimum obligatoire : 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</si>
  <si>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</si>
  <si>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</si>
  <si>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</si>
  <si>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</si>
  <si>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</si>
  <si>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</si>
  <si>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</si>
  <si>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</si>
  <si>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 xml:space="preserve">- Un minimum et Un maximum sont demandés pour les accompagnements en master MEEF selon le tableau suivant : </t>
  </si>
  <si>
    <t>vers la saisie</t>
  </si>
  <si>
    <t>voir le tableau récapitulatif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</si>
</sst>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0&quot; HTD&quot;"/>
    <numFmt numFmtId="165" formatCode="##00&quot; HTD&quot;"/>
    <numFmt numFmtId="166" formatCode="&quot;Total mission 1.1 : &quot;#0.0#&quot; HTD&quot;"/>
    <numFmt numFmtId="167" formatCode="&quot;Total mission 1.2 : &quot;#0.0#&quot; HTD&quot;"/>
    <numFmt numFmtId="168" formatCode="&quot;Total mission 1.3 : &quot;#0.0#&quot; HTD&quot;"/>
    <numFmt numFmtId="169" formatCode="&quot;Total mission 2.1 : &quot;#0.0#&quot; HTD&quot;"/>
    <numFmt numFmtId="170" formatCode="&quot;Total mission 2.2 : &quot;#0.0#&quot; HTD&quot;"/>
    <numFmt numFmtId="171" formatCode="#0.0#&quot; HTD&quot;"/>
    <numFmt numFmtId="172" formatCode="0.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B050"/>
      <name val="Arial"/>
      <family val="2"/>
    </font>
    <font>
      <b/>
      <sz val="9"/>
      <name val="Arial"/>
      <family val="2"/>
    </font>
    <font>
      <u/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A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450666829432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Font="1" applyProtection="1"/>
    <xf numFmtId="0" fontId="3" fillId="0" borderId="0" xfId="0" applyFont="1" applyAlignment="1" applyProtection="1"/>
    <xf numFmtId="0" fontId="4" fillId="0" borderId="0" xfId="0" applyFont="1" applyProtection="1"/>
    <xf numFmtId="0" fontId="3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protection locked="0"/>
    </xf>
    <xf numFmtId="0" fontId="4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2" fillId="0" borderId="0" xfId="0" applyFont="1"/>
    <xf numFmtId="0" fontId="5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2" fillId="6" borderId="0" xfId="0" applyFont="1" applyFill="1" applyProtection="1"/>
    <xf numFmtId="0" fontId="9" fillId="0" borderId="0" xfId="0" applyFont="1" applyAlignment="1" applyProtection="1">
      <alignment horizontal="justify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12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</xf>
    <xf numFmtId="0" fontId="14" fillId="2" borderId="2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8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5" xfId="0" applyFont="1" applyFill="1" applyBorder="1" applyAlignment="1" applyProtection="1">
      <alignment vertical="center" wrapText="1"/>
    </xf>
    <xf numFmtId="0" fontId="14" fillId="4" borderId="4" xfId="0" applyFont="1" applyFill="1" applyBorder="1" applyAlignment="1" applyProtection="1">
      <alignment vertical="center" wrapText="1"/>
    </xf>
    <xf numFmtId="0" fontId="14" fillId="4" borderId="2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vertical="center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171" fontId="14" fillId="7" borderId="2" xfId="0" applyNumberFormat="1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indent="8"/>
    </xf>
    <xf numFmtId="0" fontId="2" fillId="2" borderId="2" xfId="0" applyFont="1" applyFill="1" applyBorder="1" applyProtection="1"/>
    <xf numFmtId="171" fontId="9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0" fontId="2" fillId="4" borderId="2" xfId="0" applyFont="1" applyFill="1" applyBorder="1" applyProtection="1"/>
    <xf numFmtId="171" fontId="9" fillId="4" borderId="2" xfId="0" applyNumberFormat="1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64" fontId="25" fillId="0" borderId="10" xfId="0" applyNumberFormat="1" applyFont="1" applyFill="1" applyBorder="1" applyAlignment="1" applyProtection="1"/>
    <xf numFmtId="0" fontId="2" fillId="3" borderId="2" xfId="0" applyFont="1" applyFill="1" applyBorder="1" applyProtection="1"/>
    <xf numFmtId="171" fontId="9" fillId="3" borderId="2" xfId="0" applyNumberFormat="1" applyFont="1" applyFill="1" applyBorder="1" applyProtection="1"/>
    <xf numFmtId="164" fontId="25" fillId="0" borderId="12" xfId="0" applyNumberFormat="1" applyFont="1" applyFill="1" applyBorder="1" applyAlignment="1" applyProtection="1"/>
    <xf numFmtId="0" fontId="2" fillId="7" borderId="7" xfId="0" applyFont="1" applyFill="1" applyBorder="1" applyProtection="1"/>
    <xf numFmtId="171" fontId="9" fillId="7" borderId="7" xfId="0" applyNumberFormat="1" applyFont="1" applyFill="1" applyBorder="1" applyProtection="1"/>
    <xf numFmtId="164" fontId="25" fillId="0" borderId="14" xfId="0" applyNumberFormat="1" applyFont="1" applyFill="1" applyBorder="1" applyAlignment="1" applyProtection="1"/>
    <xf numFmtId="0" fontId="2" fillId="5" borderId="2" xfId="0" applyFont="1" applyFill="1" applyBorder="1" applyProtection="1"/>
    <xf numFmtId="171" fontId="9" fillId="5" borderId="2" xfId="0" applyNumberFormat="1" applyFont="1" applyFill="1" applyBorder="1" applyProtection="1"/>
    <xf numFmtId="171" fontId="25" fillId="5" borderId="2" xfId="0" applyNumberFormat="1" applyFont="1" applyFill="1" applyBorder="1" applyAlignment="1" applyProtection="1"/>
    <xf numFmtId="0" fontId="9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6" borderId="0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20" fillId="8" borderId="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0" fontId="4" fillId="8" borderId="23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</xf>
    <xf numFmtId="0" fontId="14" fillId="9" borderId="36" xfId="0" applyFont="1" applyFill="1" applyBorder="1" applyAlignment="1" applyProtection="1">
      <alignment vertical="center" wrapText="1"/>
    </xf>
    <xf numFmtId="0" fontId="3" fillId="12" borderId="0" xfId="0" applyFont="1" applyFill="1" applyAlignment="1" applyProtection="1">
      <alignment horizontal="right" vertical="center"/>
    </xf>
    <xf numFmtId="0" fontId="8" fillId="10" borderId="0" xfId="0" applyFont="1" applyFill="1" applyAlignment="1">
      <alignment vertical="center"/>
    </xf>
    <xf numFmtId="0" fontId="2" fillId="4" borderId="0" xfId="0" applyFont="1" applyFill="1" applyProtection="1"/>
    <xf numFmtId="0" fontId="2" fillId="7" borderId="0" xfId="0" applyFont="1" applyFill="1" applyProtection="1"/>
    <xf numFmtId="172" fontId="4" fillId="8" borderId="4" xfId="0" applyNumberFormat="1" applyFont="1" applyFill="1" applyBorder="1" applyAlignment="1" applyProtection="1">
      <alignment horizontal="center" vertical="center"/>
      <protection locked="0"/>
    </xf>
    <xf numFmtId="0" fontId="8" fillId="12" borderId="37" xfId="0" applyFont="1" applyFill="1" applyBorder="1" applyAlignment="1" applyProtection="1">
      <alignment horizontal="right" vertical="center"/>
    </xf>
    <xf numFmtId="164" fontId="4" fillId="12" borderId="40" xfId="0" applyNumberFormat="1" applyFont="1" applyFill="1" applyBorder="1" applyAlignment="1" applyProtection="1">
      <alignment vertical="center"/>
    </xf>
    <xf numFmtId="0" fontId="31" fillId="0" borderId="0" xfId="0" applyFont="1" applyProtection="1">
      <protection hidden="1"/>
    </xf>
    <xf numFmtId="0" fontId="31" fillId="0" borderId="0" xfId="0" applyFont="1" applyFill="1" applyProtection="1">
      <protection hidden="1"/>
    </xf>
    <xf numFmtId="0" fontId="31" fillId="0" borderId="0" xfId="0" applyFont="1" applyAlignment="1" applyProtection="1">
      <alignment vertical="center"/>
    </xf>
    <xf numFmtId="0" fontId="31" fillId="0" borderId="0" xfId="0" applyFont="1" applyProtection="1"/>
    <xf numFmtId="0" fontId="31" fillId="0" borderId="0" xfId="0" applyFont="1"/>
    <xf numFmtId="0" fontId="32" fillId="0" borderId="0" xfId="0" applyFont="1" applyBorder="1" applyAlignment="1">
      <alignment vertical="center" wrapText="1"/>
    </xf>
    <xf numFmtId="0" fontId="31" fillId="0" borderId="0" xfId="0" applyFont="1" applyAlignment="1" applyProtection="1">
      <alignment horizontal="left" wrapText="1"/>
    </xf>
    <xf numFmtId="0" fontId="25" fillId="0" borderId="0" xfId="0" applyFont="1" applyProtection="1"/>
    <xf numFmtId="0" fontId="31" fillId="0" borderId="0" xfId="0" applyFont="1" applyAlignment="1" applyProtection="1">
      <alignment horizontal="left"/>
    </xf>
    <xf numFmtId="0" fontId="2" fillId="0" borderId="6" xfId="0" applyFont="1" applyBorder="1" applyProtection="1"/>
    <xf numFmtId="0" fontId="2" fillId="0" borderId="24" xfId="0" applyFont="1" applyBorder="1" applyProtection="1"/>
    <xf numFmtId="0" fontId="2" fillId="0" borderId="7" xfId="0" applyFont="1" applyBorder="1" applyProtection="1"/>
    <xf numFmtId="0" fontId="14" fillId="0" borderId="3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vertical="center" wrapText="1"/>
    </xf>
    <xf numFmtId="0" fontId="14" fillId="0" borderId="24" xfId="0" applyFont="1" applyBorder="1" applyAlignment="1" applyProtection="1">
      <alignment vertical="center" wrapText="1"/>
    </xf>
    <xf numFmtId="0" fontId="14" fillId="0" borderId="24" xfId="0" applyFont="1" applyBorder="1" applyAlignment="1" applyProtection="1">
      <alignment horizontal="center" vertical="center" wrapText="1"/>
    </xf>
    <xf numFmtId="164" fontId="4" fillId="14" borderId="2" xfId="0" applyNumberFormat="1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vertical="center"/>
    </xf>
    <xf numFmtId="0" fontId="4" fillId="0" borderId="30" xfId="0" applyFont="1" applyFill="1" applyBorder="1" applyAlignment="1" applyProtection="1">
      <alignment vertical="center"/>
    </xf>
    <xf numFmtId="164" fontId="4" fillId="15" borderId="40" xfId="0" applyNumberFormat="1" applyFont="1" applyFill="1" applyBorder="1" applyAlignment="1" applyProtection="1">
      <alignment vertical="center"/>
    </xf>
    <xf numFmtId="0" fontId="28" fillId="0" borderId="0" xfId="0" quotePrefix="1" applyFont="1" applyAlignment="1" applyProtection="1">
      <alignment horizontal="left" vertical="center"/>
    </xf>
    <xf numFmtId="0" fontId="2" fillId="0" borderId="2" xfId="0" applyFont="1" applyBorder="1" applyAlignment="1" applyProtection="1">
      <alignment vertical="center"/>
      <protection locked="0"/>
    </xf>
    <xf numFmtId="0" fontId="3" fillId="12" borderId="0" xfId="0" applyFont="1" applyFill="1" applyAlignment="1" applyProtection="1">
      <alignment vertical="center"/>
    </xf>
    <xf numFmtId="164" fontId="4" fillId="12" borderId="2" xfId="0" applyNumberFormat="1" applyFont="1" applyFill="1" applyBorder="1" applyAlignment="1" applyProtection="1">
      <alignment vertical="center"/>
    </xf>
    <xf numFmtId="0" fontId="14" fillId="0" borderId="32" xfId="0" applyFont="1" applyBorder="1" applyAlignment="1" applyProtection="1">
      <alignment vertical="center" wrapText="1"/>
    </xf>
    <xf numFmtId="0" fontId="9" fillId="0" borderId="31" xfId="0" applyFont="1" applyBorder="1" applyAlignment="1">
      <alignment vertical="center" wrapText="1"/>
    </xf>
    <xf numFmtId="0" fontId="14" fillId="13" borderId="2" xfId="0" applyFont="1" applyFill="1" applyBorder="1" applyAlignment="1" applyProtection="1">
      <alignment vertical="center" wrapText="1"/>
    </xf>
    <xf numFmtId="0" fontId="5" fillId="0" borderId="2" xfId="0" quotePrefix="1" applyFont="1" applyBorder="1" applyAlignment="1">
      <alignment horizontal="left" vertical="center" wrapText="1"/>
    </xf>
    <xf numFmtId="0" fontId="5" fillId="8" borderId="2" xfId="0" quotePrefix="1" applyFont="1" applyFill="1" applyBorder="1" applyAlignment="1">
      <alignment horizontal="left" vertical="center" wrapText="1"/>
    </xf>
    <xf numFmtId="0" fontId="5" fillId="10" borderId="2" xfId="0" quotePrefix="1" applyFont="1" applyFill="1" applyBorder="1" applyAlignment="1">
      <alignment horizontal="left" vertical="center" wrapText="1"/>
    </xf>
    <xf numFmtId="0" fontId="5" fillId="0" borderId="0" xfId="0" quotePrefix="1" applyFont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right" vertical="center" wrapText="1"/>
      <protection locked="0"/>
    </xf>
    <xf numFmtId="0" fontId="34" fillId="0" borderId="0" xfId="1" quotePrefix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 wrapText="1"/>
    </xf>
    <xf numFmtId="0" fontId="34" fillId="2" borderId="13" xfId="1" applyFill="1" applyBorder="1" applyAlignment="1" applyProtection="1">
      <alignment horizontal="center" vertical="center"/>
    </xf>
    <xf numFmtId="0" fontId="34" fillId="2" borderId="1" xfId="1" applyFill="1" applyBorder="1" applyAlignment="1" applyProtection="1">
      <alignment horizontal="center" vertical="center"/>
    </xf>
    <xf numFmtId="0" fontId="34" fillId="2" borderId="14" xfId="1" applyFill="1" applyBorder="1" applyAlignment="1" applyProtection="1">
      <alignment horizontal="center" vertical="center"/>
    </xf>
    <xf numFmtId="166" fontId="14" fillId="2" borderId="11" xfId="0" applyNumberFormat="1" applyFont="1" applyFill="1" applyBorder="1" applyAlignment="1" applyProtection="1">
      <alignment horizontal="center" vertical="center" wrapText="1"/>
    </xf>
    <xf numFmtId="166" fontId="14" fillId="2" borderId="0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168" fontId="14" fillId="2" borderId="3" xfId="0" applyNumberFormat="1" applyFont="1" applyFill="1" applyBorder="1" applyAlignment="1" applyProtection="1">
      <alignment horizontal="center" vertical="center" wrapText="1"/>
    </xf>
    <xf numFmtId="168" fontId="14" fillId="2" borderId="4" xfId="0" applyNumberFormat="1" applyFont="1" applyFill="1" applyBorder="1" applyAlignment="1" applyProtection="1">
      <alignment horizontal="center" vertical="center" wrapText="1"/>
    </xf>
    <xf numFmtId="0" fontId="3" fillId="12" borderId="0" xfId="0" applyFont="1" applyFill="1" applyAlignment="1" applyProtection="1">
      <alignment horizontal="center" vertical="center"/>
    </xf>
    <xf numFmtId="0" fontId="14" fillId="0" borderId="32" xfId="0" applyFont="1" applyBorder="1" applyAlignment="1" applyProtection="1">
      <alignment horizontal="left" vertical="center" wrapText="1"/>
    </xf>
    <xf numFmtId="0" fontId="14" fillId="0" borderId="33" xfId="0" applyFont="1" applyBorder="1" applyAlignment="1" applyProtection="1">
      <alignment horizontal="left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14" fillId="2" borderId="35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9" fillId="0" borderId="17" xfId="0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0" fontId="14" fillId="7" borderId="3" xfId="0" applyFont="1" applyFill="1" applyBorder="1" applyAlignment="1" applyProtection="1">
      <alignment horizontal="center" vertical="center" wrapText="1"/>
    </xf>
    <xf numFmtId="0" fontId="14" fillId="7" borderId="5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4" fillId="0" borderId="3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9" fillId="11" borderId="26" xfId="0" applyFont="1" applyFill="1" applyBorder="1" applyAlignment="1" applyProtection="1">
      <alignment horizontal="center" vertical="center"/>
    </xf>
    <xf numFmtId="170" fontId="2" fillId="4" borderId="11" xfId="0" applyNumberFormat="1" applyFont="1" applyFill="1" applyBorder="1" applyAlignment="1" applyProtection="1">
      <alignment horizontal="center"/>
    </xf>
    <xf numFmtId="170" fontId="2" fillId="4" borderId="0" xfId="0" applyNumberFormat="1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left" vertical="center"/>
    </xf>
    <xf numFmtId="0" fontId="8" fillId="10" borderId="0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22" fillId="6" borderId="3" xfId="0" applyFont="1" applyFill="1" applyBorder="1" applyAlignment="1" applyProtection="1">
      <alignment horizontal="left" vertical="center"/>
    </xf>
    <xf numFmtId="0" fontId="22" fillId="6" borderId="5" xfId="0" applyFont="1" applyFill="1" applyBorder="1" applyAlignment="1" applyProtection="1">
      <alignment horizontal="left" vertical="center"/>
    </xf>
    <xf numFmtId="0" fontId="22" fillId="6" borderId="4" xfId="0" applyFont="1" applyFill="1" applyBorder="1" applyAlignment="1" applyProtection="1">
      <alignment horizontal="left" vertical="center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169" fontId="2" fillId="4" borderId="11" xfId="0" applyNumberFormat="1" applyFont="1" applyFill="1" applyBorder="1" applyAlignment="1" applyProtection="1">
      <alignment horizontal="center"/>
    </xf>
    <xf numFmtId="169" fontId="2" fillId="4" borderId="0" xfId="0" applyNumberFormat="1" applyFont="1" applyFill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top"/>
      <protection locked="0"/>
    </xf>
    <xf numFmtId="0" fontId="9" fillId="0" borderId="22" xfId="0" applyFont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3" fillId="0" borderId="28" xfId="0" applyFont="1" applyBorder="1" applyAlignment="1" applyProtection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  <xf numFmtId="0" fontId="4" fillId="11" borderId="41" xfId="0" applyFont="1" applyFill="1" applyBorder="1" applyAlignment="1" applyProtection="1">
      <alignment horizontal="center" vertical="center"/>
    </xf>
    <xf numFmtId="0" fontId="4" fillId="11" borderId="38" xfId="0" applyFont="1" applyFill="1" applyBorder="1" applyAlignment="1" applyProtection="1">
      <alignment horizontal="center" vertical="center"/>
    </xf>
    <xf numFmtId="0" fontId="30" fillId="13" borderId="0" xfId="0" applyFont="1" applyFill="1" applyAlignment="1" applyProtection="1">
      <alignment horizontal="center" vertical="center" textRotation="90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0" fontId="8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textRotation="90"/>
    </xf>
    <xf numFmtId="0" fontId="2" fillId="0" borderId="24" xfId="0" applyFont="1" applyBorder="1" applyAlignment="1" applyProtection="1">
      <alignment horizontal="center" vertical="center" textRotation="90"/>
    </xf>
    <xf numFmtId="0" fontId="2" fillId="0" borderId="7" xfId="0" applyFont="1" applyBorder="1" applyAlignment="1" applyProtection="1">
      <alignment horizontal="center" vertical="center" textRotation="90"/>
    </xf>
    <xf numFmtId="167" fontId="14" fillId="2" borderId="3" xfId="0" applyNumberFormat="1" applyFont="1" applyFill="1" applyBorder="1" applyAlignment="1" applyProtection="1">
      <alignment horizontal="center" vertical="center" wrapText="1"/>
    </xf>
    <xf numFmtId="167" fontId="14" fillId="2" borderId="5" xfId="0" applyNumberFormat="1" applyFont="1" applyFill="1" applyBorder="1" applyAlignment="1" applyProtection="1">
      <alignment horizontal="center" vertical="center" wrapText="1"/>
    </xf>
    <xf numFmtId="167" fontId="14" fillId="2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5" fillId="0" borderId="11" xfId="0" quotePrefix="1" applyFont="1" applyBorder="1" applyAlignment="1" applyProtection="1">
      <alignment horizontal="left" vertical="center" wrapText="1"/>
    </xf>
    <xf numFmtId="0" fontId="5" fillId="0" borderId="0" xfId="0" quotePrefix="1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5" fillId="8" borderId="2" xfId="0" quotePrefix="1" applyFont="1" applyFill="1" applyBorder="1" applyAlignment="1">
      <alignment horizontal="center" vertical="center" wrapText="1"/>
    </xf>
    <xf numFmtId="0" fontId="5" fillId="10" borderId="2" xfId="0" quotePrefix="1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11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gif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565150</xdr:colOff>
      <xdr:row>0</xdr:row>
      <xdr:rowOff>0</xdr:rowOff>
    </xdr:from>
    <xdr:to>
      <xdr:col>9</xdr:col>
      <xdr:colOff>1329055</xdr:colOff>
      <xdr:row>2</xdr:row>
      <xdr:rowOff>189865</xdr:rowOff>
    </xdr:to>
    <xdr:pic>
      <xdr:nvPicPr>
        <xdr:cNvPr id="3" name="il_fi" descr="http://www2.ac-lille.fr/lycee-flandres/old.sav/images/logo/logo_acad_lille%202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1500" y="0"/>
          <a:ext cx="763905" cy="545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1630455</xdr:colOff>
      <xdr:row>0</xdr:row>
      <xdr:rowOff>44823</xdr:rowOff>
    </xdr:from>
    <xdr:to>
      <xdr:col>3</xdr:col>
      <xdr:colOff>116354</xdr:colOff>
      <xdr:row>2</xdr:row>
      <xdr:rowOff>312067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9" y="44823"/>
          <a:ext cx="2038164" cy="625832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</xdr:colOff>
      <xdr:row>0</xdr:row>
      <xdr:rowOff>12701</xdr:rowOff>
    </xdr:from>
    <xdr:to>
      <xdr:col>1</xdr:col>
      <xdr:colOff>1327150</xdr:colOff>
      <xdr:row>2</xdr:row>
      <xdr:rowOff>292101</xdr:rowOff>
    </xdr:to>
    <xdr:pic>
      <xdr:nvPicPr>
        <xdr:cNvPr id="5" name="Image 4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12701"/>
          <a:ext cx="1670050" cy="635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6</xdr:row>
          <xdr:rowOff>518160</xdr:rowOff>
        </xdr:from>
        <xdr:to>
          <xdr:col>3</xdr:col>
          <xdr:colOff>0</xdr:colOff>
          <xdr:row>8</xdr:row>
          <xdr:rowOff>7620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960120</xdr:colOff>
          <xdr:row>6</xdr:row>
          <xdr:rowOff>533400</xdr:rowOff>
        </xdr:from>
        <xdr:to>
          <xdr:col>5</xdr:col>
          <xdr:colOff>800100</xdr:colOff>
          <xdr:row>8</xdr:row>
          <xdr:rowOff>38100</xdr:rowOff>
        </xdr:to>
        <xdr:sp macro="" textlink="">
          <xdr:nvSpPr>
            <xdr:cNvPr id="1028" name="Text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</xdr:row>
          <xdr:rowOff>525780</xdr:rowOff>
        </xdr:from>
        <xdr:to>
          <xdr:col>9</xdr:col>
          <xdr:colOff>609600</xdr:colOff>
          <xdr:row>8</xdr:row>
          <xdr:rowOff>68580</xdr:rowOff>
        </xdr:to>
        <xdr:sp macro="" textlink="">
          <xdr:nvSpPr>
            <xdr:cNvPr id="1029" name="Text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2042160</xdr:colOff>
          <xdr:row>8</xdr:row>
          <xdr:rowOff>68580</xdr:rowOff>
        </xdr:from>
        <xdr:to>
          <xdr:col>9</xdr:col>
          <xdr:colOff>251460</xdr:colOff>
          <xdr:row>10</xdr:row>
          <xdr:rowOff>45720</xdr:rowOff>
        </xdr:to>
        <xdr:sp macro="" textlink="">
          <xdr:nvSpPr>
            <xdr:cNvPr id="1030" name="TextBox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1638300</xdr:colOff>
          <xdr:row>10</xdr:row>
          <xdr:rowOff>114300</xdr:rowOff>
        </xdr:from>
        <xdr:to>
          <xdr:col>3</xdr:col>
          <xdr:colOff>1341120</xdr:colOff>
          <xdr:row>12</xdr:row>
          <xdr:rowOff>38100</xdr:rowOff>
        </xdr:to>
        <xdr:sp macro="" textlink="">
          <xdr:nvSpPr>
            <xdr:cNvPr id="1032" name="TextBox5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37354</xdr:colOff>
      <xdr:row>19</xdr:row>
      <xdr:rowOff>250983</xdr:rowOff>
    </xdr:from>
    <xdr:to>
      <xdr:col>5</xdr:col>
      <xdr:colOff>29883</xdr:colOff>
      <xdr:row>20</xdr:row>
      <xdr:rowOff>1412397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7354" y="4987336"/>
          <a:ext cx="6671235" cy="142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>
      <selection activeCell="A7" sqref="A7"/>
    </sheetView>
  </sheetViews>
  <sheetFormatPr baseColWidth="10" defaultColWidth="11.44140625" defaultRowHeight="14.4" x14ac:dyDescent="0.3"/>
  <cols>
    <col min="1" max="16384" width="11.44140625" style="1"/>
  </cols>
  <sheetData>
    <row r="1" spans="1:3" x14ac:dyDescent="0.3">
      <c r="A1" s="1" t="s">
        <v>45</v>
      </c>
      <c r="C1" s="1" t="s">
        <v>46</v>
      </c>
    </row>
    <row r="2" spans="1:3" x14ac:dyDescent="0.3">
      <c r="A2" s="2" t="s">
        <v>43</v>
      </c>
      <c r="C2" s="3">
        <v>3</v>
      </c>
    </row>
    <row r="3" spans="1:3" x14ac:dyDescent="0.3">
      <c r="A3" s="2" t="s">
        <v>44</v>
      </c>
      <c r="C3" s="3">
        <v>6</v>
      </c>
    </row>
    <row r="5" spans="1:3" x14ac:dyDescent="0.3">
      <c r="A5" s="1" t="s">
        <v>98</v>
      </c>
    </row>
    <row r="6" spans="1:3" x14ac:dyDescent="0.3">
      <c r="A6" s="1" t="s">
        <v>99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X123"/>
  <sheetViews>
    <sheetView showGridLines="0" tabSelected="1" topLeftCell="A94" zoomScale="85" zoomScaleNormal="85" workbookViewId="0">
      <selection activeCell="B99" sqref="B99:G99"/>
    </sheetView>
  </sheetViews>
  <sheetFormatPr baseColWidth="10" defaultColWidth="11.44140625" defaultRowHeight="13.8" x14ac:dyDescent="0.25"/>
  <cols>
    <col min="1" max="1" width="5.5546875" style="4" customWidth="1"/>
    <col min="2" max="2" width="40.5546875" style="4" customWidth="1"/>
    <col min="3" max="3" width="12.6640625" style="4" customWidth="1"/>
    <col min="4" max="4" width="24" style="4" customWidth="1"/>
    <col min="5" max="5" width="12.6640625" style="4" customWidth="1"/>
    <col min="6" max="6" width="22.109375" style="4" customWidth="1"/>
    <col min="7" max="7" width="12.6640625" style="4" customWidth="1"/>
    <col min="8" max="8" width="22.109375" style="4" customWidth="1"/>
    <col min="9" max="9" width="12.6640625" style="4" customWidth="1"/>
    <col min="10" max="10" width="21.88671875" style="4" customWidth="1"/>
    <col min="11" max="11" width="11.44140625" style="4"/>
    <col min="12" max="13" width="7.6640625" style="4" customWidth="1"/>
    <col min="14" max="15" width="11.44140625" style="4"/>
    <col min="16" max="16" width="11.44140625" style="4" customWidth="1"/>
    <col min="17" max="17" width="11.44140625" style="4"/>
    <col min="18" max="18" width="0" style="98" hidden="1" customWidth="1"/>
    <col min="19" max="16384" width="11.44140625" style="4"/>
  </cols>
  <sheetData>
    <row r="1" spans="1:24" x14ac:dyDescent="0.25">
      <c r="R1" s="95">
        <v>1</v>
      </c>
    </row>
    <row r="2" spans="1:24" x14ac:dyDescent="0.25">
      <c r="R2" s="95">
        <v>2</v>
      </c>
    </row>
    <row r="3" spans="1:24" ht="27" customHeight="1" x14ac:dyDescent="0.25">
      <c r="R3" s="95">
        <v>3</v>
      </c>
    </row>
    <row r="4" spans="1:24" ht="5.4" customHeight="1" thickBot="1" x14ac:dyDescent="0.3">
      <c r="R4" s="95">
        <v>4</v>
      </c>
    </row>
    <row r="5" spans="1:24" ht="24.6" customHeight="1" thickTop="1" x14ac:dyDescent="0.3">
      <c r="A5" s="225" t="s">
        <v>79</v>
      </c>
      <c r="B5" s="226"/>
      <c r="C5" s="226"/>
      <c r="D5" s="226"/>
      <c r="E5" s="226"/>
      <c r="F5" s="226"/>
      <c r="G5" s="226"/>
      <c r="H5" s="226"/>
      <c r="I5" s="226"/>
      <c r="J5" s="227"/>
      <c r="K5" s="5"/>
      <c r="L5" s="5"/>
      <c r="M5" s="5"/>
      <c r="N5" s="5"/>
      <c r="R5" s="95">
        <v>5</v>
      </c>
      <c r="X5" s="6"/>
    </row>
    <row r="6" spans="1:24" ht="24.6" customHeight="1" thickBot="1" x14ac:dyDescent="0.35">
      <c r="A6" s="228" t="s">
        <v>80</v>
      </c>
      <c r="B6" s="229"/>
      <c r="C6" s="229"/>
      <c r="D6" s="229"/>
      <c r="E6" s="229"/>
      <c r="F6" s="229"/>
      <c r="G6" s="229"/>
      <c r="H6" s="229"/>
      <c r="I6" s="229"/>
      <c r="J6" s="230"/>
      <c r="K6" s="5"/>
      <c r="L6" s="5"/>
      <c r="M6" s="5"/>
      <c r="N6" s="5"/>
      <c r="R6" s="95">
        <v>6</v>
      </c>
      <c r="X6" s="6"/>
    </row>
    <row r="7" spans="1:24" ht="45.75" customHeight="1" thickTop="1" x14ac:dyDescent="0.25">
      <c r="R7" s="96"/>
    </row>
    <row r="8" spans="1:24" ht="18" customHeight="1" x14ac:dyDescent="0.25">
      <c r="B8" s="76" t="s">
        <v>41</v>
      </c>
      <c r="C8" s="8"/>
      <c r="D8" s="9" t="s">
        <v>39</v>
      </c>
      <c r="F8" s="8"/>
      <c r="G8" s="9" t="s">
        <v>40</v>
      </c>
      <c r="I8" s="80"/>
      <c r="R8" s="95"/>
    </row>
    <row r="9" spans="1:24" s="11" customFormat="1" ht="12.75" customHeight="1" x14ac:dyDescent="0.25">
      <c r="B9" s="77"/>
      <c r="C9" s="10"/>
      <c r="D9" s="10"/>
      <c r="E9" s="10"/>
      <c r="G9" s="10"/>
      <c r="H9" s="10"/>
      <c r="I9" s="10"/>
      <c r="K9" s="10"/>
      <c r="L9" s="10"/>
      <c r="R9" s="95"/>
    </row>
    <row r="10" spans="1:24" ht="18" customHeight="1" x14ac:dyDescent="0.25">
      <c r="B10" s="76" t="s">
        <v>0</v>
      </c>
      <c r="D10" s="8"/>
      <c r="E10" s="8"/>
      <c r="F10" s="8"/>
      <c r="G10" s="8"/>
      <c r="H10" s="8"/>
      <c r="I10" s="8"/>
      <c r="R10" s="95"/>
    </row>
    <row r="11" spans="1:24" ht="15.75" customHeight="1" x14ac:dyDescent="0.25">
      <c r="B11" s="76"/>
      <c r="R11" s="95"/>
    </row>
    <row r="12" spans="1:24" ht="18" customHeight="1" x14ac:dyDescent="0.25">
      <c r="B12" s="76" t="s">
        <v>1</v>
      </c>
      <c r="E12" s="116" t="s">
        <v>42</v>
      </c>
      <c r="R12" s="97"/>
    </row>
    <row r="13" spans="1:24" ht="14.25" customHeight="1" thickBot="1" x14ac:dyDescent="0.3">
      <c r="B13" s="76"/>
    </row>
    <row r="14" spans="1:24" s="84" customFormat="1" ht="45.75" customHeight="1" thickTop="1" thickBot="1" x14ac:dyDescent="0.3">
      <c r="B14" s="235" t="s">
        <v>88</v>
      </c>
      <c r="C14" s="235"/>
      <c r="D14" s="85"/>
      <c r="E14" s="140" t="s">
        <v>102</v>
      </c>
      <c r="F14" s="141"/>
      <c r="G14" s="92"/>
      <c r="H14" s="78" t="s">
        <v>82</v>
      </c>
      <c r="I14" s="112">
        <f>IF(G14=3,72,IF(G14=6,144,IF(G14=2,48,IF(G14=4,96,IF(G14=1,24,IF(G14=1.5,36,IF(G14=5,120,0)))))))</f>
        <v>0</v>
      </c>
      <c r="K14" s="86"/>
      <c r="L14" s="86"/>
      <c r="R14" s="99"/>
    </row>
    <row r="15" spans="1:24" ht="6.9" customHeight="1" thickTop="1" x14ac:dyDescent="0.25">
      <c r="B15" s="7"/>
      <c r="E15" s="12"/>
      <c r="F15" s="12"/>
      <c r="R15" s="100"/>
    </row>
    <row r="16" spans="1:24" x14ac:dyDescent="0.25">
      <c r="A16" s="249" t="s">
        <v>83</v>
      </c>
      <c r="B16" s="250"/>
      <c r="C16" s="250"/>
      <c r="D16" s="250"/>
      <c r="E16" s="250"/>
      <c r="F16" s="250"/>
      <c r="G16" s="250"/>
      <c r="H16" s="250"/>
      <c r="I16" s="250"/>
      <c r="J16" s="250"/>
      <c r="Q16" s="13"/>
      <c r="R16" s="100"/>
      <c r="S16" s="13"/>
      <c r="T16" s="13"/>
      <c r="U16" s="13"/>
      <c r="V16" s="13"/>
      <c r="W16" s="13"/>
      <c r="X16" s="13"/>
    </row>
    <row r="17" spans="1:24" s="15" customFormat="1" ht="23.25" customHeight="1" x14ac:dyDescent="0.25">
      <c r="A17" s="247" t="s">
        <v>105</v>
      </c>
      <c r="B17" s="248"/>
      <c r="C17" s="248"/>
      <c r="D17" s="248"/>
      <c r="E17" s="248"/>
      <c r="F17" s="248"/>
      <c r="G17" s="248"/>
      <c r="H17" s="248"/>
      <c r="I17" s="248"/>
      <c r="J17" s="248"/>
      <c r="K17" s="4"/>
      <c r="L17" s="4"/>
      <c r="M17" s="14"/>
      <c r="N17" s="14"/>
      <c r="P17" s="4"/>
      <c r="Q17" s="16"/>
      <c r="R17" s="100"/>
      <c r="S17" s="16"/>
      <c r="T17" s="16"/>
      <c r="U17" s="16"/>
      <c r="V17" s="16"/>
      <c r="W17" s="16"/>
      <c r="X17" s="13"/>
    </row>
    <row r="18" spans="1:24" s="15" customFormat="1" ht="16.5" customHeight="1" x14ac:dyDescent="0.25">
      <c r="A18" s="247" t="s">
        <v>106</v>
      </c>
      <c r="B18" s="248"/>
      <c r="C18" s="248"/>
      <c r="D18" s="248"/>
      <c r="E18" s="248"/>
      <c r="F18" s="248"/>
      <c r="G18" s="248"/>
      <c r="H18" s="248"/>
      <c r="I18" s="248"/>
      <c r="J18" s="248"/>
      <c r="K18" s="4"/>
      <c r="L18" s="4"/>
      <c r="M18" s="14"/>
      <c r="N18" s="14"/>
      <c r="P18" s="4"/>
      <c r="Q18" s="16"/>
      <c r="R18" s="100"/>
      <c r="S18" s="16"/>
      <c r="T18" s="16"/>
      <c r="U18" s="16"/>
      <c r="V18" s="16"/>
      <c r="W18" s="16"/>
      <c r="X18" s="13"/>
    </row>
    <row r="19" spans="1:24" s="15" customFormat="1" ht="15.75" customHeight="1" x14ac:dyDescent="0.25">
      <c r="A19" s="247" t="s">
        <v>81</v>
      </c>
      <c r="B19" s="248"/>
      <c r="C19" s="248"/>
      <c r="D19" s="248"/>
      <c r="E19" s="248"/>
      <c r="F19" s="248"/>
      <c r="G19" s="248"/>
      <c r="H19" s="248"/>
      <c r="I19" s="248"/>
      <c r="J19" s="248"/>
      <c r="K19" s="4"/>
      <c r="L19" s="4"/>
      <c r="M19" s="14"/>
      <c r="N19" s="14"/>
      <c r="P19" s="4"/>
      <c r="Q19" s="16"/>
      <c r="R19" s="101"/>
      <c r="S19" s="16"/>
      <c r="T19" s="16"/>
      <c r="U19" s="16"/>
      <c r="V19" s="16"/>
      <c r="W19" s="16"/>
      <c r="X19" s="13"/>
    </row>
    <row r="20" spans="1:24" s="15" customFormat="1" ht="20.399999999999999" customHeight="1" x14ac:dyDescent="0.25">
      <c r="A20" s="133" t="s">
        <v>119</v>
      </c>
      <c r="B20" s="134"/>
      <c r="C20" s="134"/>
      <c r="D20" s="134"/>
      <c r="E20" s="134"/>
      <c r="F20" s="134"/>
      <c r="G20" s="132" t="s">
        <v>120</v>
      </c>
      <c r="H20" s="132"/>
      <c r="I20" s="126"/>
      <c r="J20" s="126"/>
      <c r="K20" s="4"/>
      <c r="L20" s="4"/>
      <c r="M20" s="14"/>
      <c r="N20" s="14"/>
      <c r="P20" s="4"/>
      <c r="Q20" s="17"/>
      <c r="R20" s="98"/>
      <c r="S20" s="17"/>
      <c r="T20" s="17"/>
      <c r="U20" s="17"/>
      <c r="V20" s="17"/>
      <c r="W20" s="17"/>
      <c r="X20" s="13"/>
    </row>
    <row r="21" spans="1:24" ht="115.5" customHeight="1" x14ac:dyDescent="0.25">
      <c r="B21" s="18"/>
      <c r="C21" s="19"/>
      <c r="D21" s="19"/>
      <c r="E21" s="19"/>
      <c r="F21" s="19"/>
      <c r="G21" s="19"/>
      <c r="H21" s="19"/>
      <c r="I21" s="19"/>
      <c r="J21" s="19"/>
      <c r="O21" s="20"/>
    </row>
    <row r="22" spans="1:24" ht="28.5" customHeight="1" x14ac:dyDescent="0.25">
      <c r="A22" s="144" t="s">
        <v>70</v>
      </c>
      <c r="B22" s="144"/>
      <c r="C22" s="144"/>
      <c r="D22" s="144"/>
      <c r="E22" s="144"/>
      <c r="F22" s="144"/>
      <c r="G22" s="144"/>
      <c r="H22" s="118"/>
      <c r="I22" s="88" t="s">
        <v>110</v>
      </c>
      <c r="J22" s="119" t="str">
        <f>IF($I$14=72,36,IF($I$14=144,36*2,IF($I$14=48,24,IF($I$14=96,48,IF($I$14=24,12,IF($I$14=36,18,IF($I$14=120,60," ")))))))</f>
        <v xml:space="preserve"> </v>
      </c>
    </row>
    <row r="23" spans="1:24" ht="9" customHeight="1" x14ac:dyDescent="0.25">
      <c r="B23" s="18"/>
      <c r="C23" s="19"/>
      <c r="D23" s="19"/>
      <c r="E23" s="19"/>
      <c r="F23" s="19"/>
      <c r="G23" s="19"/>
      <c r="H23" s="19"/>
      <c r="I23" s="19"/>
      <c r="J23" s="19"/>
    </row>
    <row r="24" spans="1:24" x14ac:dyDescent="0.25">
      <c r="B24" s="186" t="s">
        <v>2</v>
      </c>
      <c r="C24" s="186"/>
      <c r="D24" s="186"/>
      <c r="E24" s="186"/>
      <c r="F24" s="186"/>
      <c r="G24" s="186"/>
      <c r="H24" s="186"/>
      <c r="I24" s="186"/>
      <c r="J24" s="186"/>
    </row>
    <row r="25" spans="1:24" x14ac:dyDescent="0.25">
      <c r="B25" s="201" t="s">
        <v>3</v>
      </c>
      <c r="C25" s="201"/>
      <c r="D25" s="201"/>
      <c r="E25" s="201"/>
      <c r="F25" s="201"/>
      <c r="G25" s="201"/>
      <c r="H25" s="201"/>
      <c r="I25" s="201"/>
      <c r="J25" s="201"/>
    </row>
    <row r="26" spans="1:24" x14ac:dyDescent="0.25">
      <c r="B26" s="201" t="s">
        <v>4</v>
      </c>
      <c r="C26" s="201"/>
      <c r="D26" s="201"/>
      <c r="E26" s="201"/>
      <c r="F26" s="201"/>
      <c r="G26" s="201"/>
      <c r="H26" s="201"/>
      <c r="I26" s="201"/>
      <c r="J26" s="201"/>
    </row>
    <row r="27" spans="1:24" x14ac:dyDescent="0.25">
      <c r="B27" s="201" t="s">
        <v>109</v>
      </c>
      <c r="C27" s="201"/>
      <c r="D27" s="201"/>
      <c r="E27" s="201"/>
      <c r="F27" s="201"/>
      <c r="G27" s="201"/>
      <c r="H27" s="201"/>
      <c r="I27" s="201"/>
      <c r="J27" s="201"/>
    </row>
    <row r="28" spans="1:24" ht="17.100000000000001" customHeight="1" x14ac:dyDescent="0.25">
      <c r="B28" s="21"/>
    </row>
    <row r="29" spans="1:24" ht="23.25" customHeight="1" x14ac:dyDescent="0.25">
      <c r="B29" s="150" t="s">
        <v>84</v>
      </c>
      <c r="C29" s="149"/>
      <c r="D29" s="149"/>
      <c r="E29" s="149"/>
      <c r="F29" s="149"/>
      <c r="G29" s="149"/>
      <c r="H29" s="149"/>
      <c r="I29" s="149"/>
      <c r="J29" s="149"/>
      <c r="K29" s="22"/>
      <c r="L29" s="22"/>
      <c r="M29" s="22"/>
      <c r="N29" s="22"/>
    </row>
    <row r="30" spans="1:24" ht="23.25" customHeight="1" x14ac:dyDescent="0.25">
      <c r="B30" s="23"/>
      <c r="C30" s="236" t="s">
        <v>5</v>
      </c>
      <c r="D30" s="236"/>
      <c r="E30" s="236"/>
      <c r="F30" s="236"/>
      <c r="G30" s="236" t="s">
        <v>7</v>
      </c>
      <c r="H30" s="236"/>
      <c r="I30" s="236"/>
      <c r="J30" s="236"/>
      <c r="K30" s="22"/>
      <c r="L30" s="22"/>
      <c r="M30" s="22"/>
      <c r="N30" s="22"/>
    </row>
    <row r="31" spans="1:24" ht="21" customHeight="1" x14ac:dyDescent="0.25">
      <c r="B31" s="204"/>
      <c r="C31" s="202" t="s">
        <v>8</v>
      </c>
      <c r="D31" s="203"/>
      <c r="E31" s="202" t="s">
        <v>9</v>
      </c>
      <c r="F31" s="203"/>
      <c r="G31" s="202" t="s">
        <v>10</v>
      </c>
      <c r="H31" s="203"/>
      <c r="I31" s="202" t="s">
        <v>11</v>
      </c>
      <c r="J31" s="203"/>
      <c r="K31" s="24"/>
      <c r="L31" s="24"/>
      <c r="M31" s="24"/>
    </row>
    <row r="32" spans="1:24" ht="52.8" x14ac:dyDescent="0.25">
      <c r="B32" s="205"/>
      <c r="C32" s="25" t="s">
        <v>6</v>
      </c>
      <c r="D32" s="26" t="s">
        <v>85</v>
      </c>
      <c r="E32" s="25" t="s">
        <v>6</v>
      </c>
      <c r="F32" s="26" t="s">
        <v>85</v>
      </c>
      <c r="G32" s="25" t="s">
        <v>6</v>
      </c>
      <c r="H32" s="26" t="s">
        <v>85</v>
      </c>
      <c r="I32" s="25" t="s">
        <v>6</v>
      </c>
      <c r="J32" s="26" t="s">
        <v>85</v>
      </c>
      <c r="K32" s="24"/>
      <c r="L32" s="24"/>
      <c r="M32" s="24"/>
    </row>
    <row r="33" spans="1:16" ht="27.75" customHeight="1" x14ac:dyDescent="0.25">
      <c r="A33" s="237" t="s">
        <v>89</v>
      </c>
      <c r="B33" s="27" t="s">
        <v>93</v>
      </c>
      <c r="C33" s="28"/>
      <c r="D33" s="28"/>
      <c r="E33" s="87"/>
      <c r="F33" s="87"/>
      <c r="G33" s="87"/>
      <c r="H33" s="87"/>
      <c r="I33" s="87"/>
      <c r="J33" s="87"/>
      <c r="K33" s="24"/>
      <c r="L33" s="24"/>
      <c r="M33" s="24"/>
    </row>
    <row r="34" spans="1:16" ht="27.75" customHeight="1" x14ac:dyDescent="0.25">
      <c r="A34" s="238"/>
      <c r="B34" s="27" t="s">
        <v>94</v>
      </c>
      <c r="C34" s="28"/>
      <c r="D34" s="28"/>
      <c r="E34" s="28"/>
      <c r="F34" s="29"/>
      <c r="G34" s="28"/>
      <c r="H34" s="28"/>
      <c r="I34" s="28"/>
      <c r="J34" s="28"/>
      <c r="K34" s="24"/>
      <c r="L34" s="24"/>
      <c r="M34" s="24"/>
    </row>
    <row r="35" spans="1:16" ht="27.75" customHeight="1" x14ac:dyDescent="0.25">
      <c r="A35" s="238"/>
      <c r="B35" s="27" t="s">
        <v>95</v>
      </c>
      <c r="C35" s="28"/>
      <c r="D35" s="28"/>
      <c r="E35" s="28"/>
      <c r="F35" s="28"/>
      <c r="G35" s="28"/>
      <c r="H35" s="28"/>
      <c r="I35" s="28"/>
      <c r="J35" s="28"/>
      <c r="K35" s="24"/>
      <c r="L35" s="24"/>
      <c r="M35" s="24"/>
    </row>
    <row r="36" spans="1:16" ht="27.75" customHeight="1" x14ac:dyDescent="0.25">
      <c r="A36" s="239"/>
      <c r="B36" s="27" t="s">
        <v>96</v>
      </c>
      <c r="C36" s="87"/>
      <c r="D36" s="87"/>
      <c r="E36" s="28"/>
      <c r="F36" s="28"/>
      <c r="G36" s="87"/>
      <c r="H36" s="87"/>
      <c r="I36" s="87"/>
      <c r="J36" s="87"/>
      <c r="K36" s="24"/>
      <c r="L36" s="24"/>
      <c r="M36" s="24"/>
    </row>
    <row r="37" spans="1:16" ht="33" customHeight="1" x14ac:dyDescent="0.25">
      <c r="A37" s="79" t="s">
        <v>90</v>
      </c>
      <c r="B37" s="30" t="s">
        <v>97</v>
      </c>
      <c r="C37" s="28"/>
      <c r="D37" s="28"/>
      <c r="E37" s="28"/>
      <c r="F37" s="28"/>
      <c r="G37" s="28"/>
      <c r="H37" s="28"/>
      <c r="I37" s="28"/>
      <c r="J37" s="28"/>
      <c r="K37" s="24"/>
      <c r="L37" s="24"/>
      <c r="M37" s="24"/>
    </row>
    <row r="38" spans="1:16" ht="24" customHeight="1" x14ac:dyDescent="0.25">
      <c r="B38" s="31" t="s">
        <v>49</v>
      </c>
      <c r="C38" s="31">
        <f>SUM(C33:C37)</f>
        <v>0</v>
      </c>
      <c r="D38" s="31"/>
      <c r="E38" s="31">
        <f>SUM(E33:E37)</f>
        <v>0</v>
      </c>
      <c r="F38" s="31"/>
      <c r="G38" s="31">
        <f>SUM(G33:G37)</f>
        <v>0</v>
      </c>
      <c r="H38" s="31"/>
      <c r="I38" s="31">
        <f>SUM(I33:I37)</f>
        <v>0</v>
      </c>
      <c r="J38" s="31"/>
      <c r="K38" s="24"/>
      <c r="L38" s="24"/>
      <c r="M38" s="24"/>
    </row>
    <row r="39" spans="1:16" ht="18" customHeight="1" x14ac:dyDescent="0.25">
      <c r="B39" s="32"/>
      <c r="C39" s="32"/>
      <c r="D39" s="32"/>
      <c r="E39" s="32"/>
      <c r="F39" s="32"/>
      <c r="G39" s="32"/>
      <c r="H39" s="32"/>
      <c r="I39" s="138">
        <f>C38+E38+G38+I38</f>
        <v>0</v>
      </c>
      <c r="J39" s="139"/>
      <c r="K39" s="32"/>
      <c r="L39" s="32"/>
      <c r="M39" s="32"/>
      <c r="N39" s="32"/>
      <c r="O39" s="37"/>
      <c r="P39" s="37"/>
    </row>
    <row r="40" spans="1:16" ht="14.4" customHeight="1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7"/>
      <c r="P40" s="37"/>
    </row>
    <row r="41" spans="1:16" ht="21" customHeight="1" x14ac:dyDescent="0.25">
      <c r="B41" s="149" t="s">
        <v>12</v>
      </c>
      <c r="C41" s="149"/>
      <c r="D41" s="149"/>
      <c r="E41" s="149"/>
      <c r="F41" s="149"/>
      <c r="G41" s="149"/>
      <c r="H41" s="149"/>
      <c r="I41" s="150"/>
      <c r="J41" s="150"/>
      <c r="K41" s="33"/>
      <c r="L41" s="33"/>
      <c r="M41" s="33"/>
      <c r="N41" s="33"/>
      <c r="O41" s="37"/>
      <c r="P41" s="37"/>
    </row>
    <row r="42" spans="1:16" ht="30.6" customHeight="1" x14ac:dyDescent="0.25">
      <c r="B42" s="151" t="s">
        <v>13</v>
      </c>
      <c r="C42" s="152"/>
      <c r="D42" s="153"/>
      <c r="E42" s="34" t="s">
        <v>47</v>
      </c>
      <c r="F42" s="82" t="s">
        <v>6</v>
      </c>
      <c r="G42" s="243" t="s">
        <v>86</v>
      </c>
      <c r="H42" s="244"/>
      <c r="I42" s="24"/>
      <c r="J42" s="24"/>
      <c r="K42" s="37"/>
      <c r="L42" s="37"/>
    </row>
    <row r="43" spans="1:16" ht="24.9" customHeight="1" x14ac:dyDescent="0.25">
      <c r="B43" s="154" t="s">
        <v>14</v>
      </c>
      <c r="C43" s="155"/>
      <c r="D43" s="156"/>
      <c r="E43" s="83"/>
      <c r="F43" s="35"/>
      <c r="G43" s="245"/>
      <c r="H43" s="246"/>
      <c r="I43" s="24"/>
      <c r="J43" s="24"/>
      <c r="K43" s="37"/>
      <c r="L43" s="37"/>
    </row>
    <row r="44" spans="1:16" ht="24.9" customHeight="1" x14ac:dyDescent="0.25">
      <c r="B44" s="154" t="s">
        <v>15</v>
      </c>
      <c r="C44" s="155"/>
      <c r="D44" s="156"/>
      <c r="E44" s="83"/>
      <c r="F44" s="35"/>
      <c r="G44" s="245"/>
      <c r="H44" s="246"/>
      <c r="I44" s="24"/>
      <c r="J44" s="24"/>
      <c r="K44" s="37"/>
      <c r="L44" s="37"/>
    </row>
    <row r="45" spans="1:16" ht="24.9" customHeight="1" x14ac:dyDescent="0.25">
      <c r="B45" s="154" t="s">
        <v>16</v>
      </c>
      <c r="C45" s="155"/>
      <c r="D45" s="156"/>
      <c r="E45" s="83"/>
      <c r="F45" s="35"/>
      <c r="G45" s="245"/>
      <c r="H45" s="246"/>
      <c r="I45" s="24"/>
      <c r="J45" s="24"/>
      <c r="K45" s="37"/>
      <c r="L45" s="37"/>
    </row>
    <row r="46" spans="1:16" ht="24.9" customHeight="1" x14ac:dyDescent="0.25">
      <c r="B46" s="154" t="s">
        <v>17</v>
      </c>
      <c r="C46" s="155"/>
      <c r="D46" s="156"/>
      <c r="E46" s="83"/>
      <c r="F46" s="35"/>
      <c r="G46" s="245"/>
      <c r="H46" s="246"/>
      <c r="I46" s="24"/>
      <c r="J46" s="24"/>
      <c r="K46" s="37"/>
      <c r="L46" s="37"/>
    </row>
    <row r="47" spans="1:16" ht="24.9" customHeight="1" x14ac:dyDescent="0.25">
      <c r="B47" s="154" t="s">
        <v>18</v>
      </c>
      <c r="C47" s="155"/>
      <c r="D47" s="156"/>
      <c r="E47" s="83"/>
      <c r="F47" s="35"/>
      <c r="G47" s="245"/>
      <c r="H47" s="246"/>
      <c r="I47" s="24"/>
      <c r="J47" s="24"/>
      <c r="K47" s="37"/>
      <c r="L47" s="37"/>
    </row>
    <row r="48" spans="1:16" ht="24" customHeight="1" x14ac:dyDescent="0.25">
      <c r="B48" s="181" t="s">
        <v>49</v>
      </c>
      <c r="C48" s="182"/>
      <c r="D48" s="183"/>
      <c r="E48" s="31"/>
      <c r="F48" s="240">
        <f>SUM(F43:F47)</f>
        <v>0</v>
      </c>
      <c r="G48" s="241"/>
      <c r="H48" s="242"/>
      <c r="I48" s="24"/>
      <c r="J48" s="24"/>
      <c r="K48" s="37"/>
      <c r="L48" s="37"/>
    </row>
    <row r="49" spans="2:18" ht="22.5" customHeight="1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3"/>
      <c r="L49" s="33"/>
      <c r="M49" s="36"/>
      <c r="N49" s="36"/>
      <c r="O49" s="37"/>
      <c r="P49" s="37"/>
    </row>
    <row r="50" spans="2:18" ht="22.5" customHeight="1" x14ac:dyDescent="0.25">
      <c r="B50" s="127" t="s">
        <v>48</v>
      </c>
      <c r="C50" s="127"/>
      <c r="D50" s="127"/>
      <c r="E50" s="127"/>
      <c r="F50" s="135" t="s">
        <v>121</v>
      </c>
      <c r="G50" s="136"/>
      <c r="H50" s="137"/>
      <c r="I50" s="128"/>
      <c r="J50" s="128"/>
      <c r="K50" s="33"/>
      <c r="L50" s="33"/>
      <c r="M50" s="36"/>
      <c r="N50" s="36"/>
      <c r="O50" s="36"/>
      <c r="P50" s="36"/>
      <c r="R50" s="4"/>
    </row>
    <row r="51" spans="2:18" ht="45.75" customHeight="1" x14ac:dyDescent="0.25">
      <c r="B51" s="120" t="s">
        <v>19</v>
      </c>
      <c r="C51" s="145" t="s">
        <v>20</v>
      </c>
      <c r="D51" s="146"/>
      <c r="E51" s="107" t="s">
        <v>6</v>
      </c>
      <c r="F51" s="122" t="s">
        <v>107</v>
      </c>
      <c r="G51" s="24"/>
      <c r="H51" s="122" t="s">
        <v>108</v>
      </c>
      <c r="P51" s="98"/>
      <c r="R51" s="4"/>
    </row>
    <row r="52" spans="2:18" ht="27" customHeight="1" x14ac:dyDescent="0.25">
      <c r="B52" s="121" t="s">
        <v>5</v>
      </c>
      <c r="C52" s="145" t="s">
        <v>91</v>
      </c>
      <c r="D52" s="146"/>
      <c r="E52" s="129"/>
      <c r="F52" s="234" t="str">
        <f>IF($I$14=72,12,IF($I$14=144,16,IF($I$14=48,8,IF($I$14=96,16,IF($I$14=24,4,IF($I$14=36,4,IF($I$14=120,16," ")))))))</f>
        <v xml:space="preserve"> </v>
      </c>
      <c r="H52" s="234" t="str">
        <f>IF($I$14=72,16,IF($I$14=144,24,IF($I$14=48,12,IF($I$14=96,20,IF($I$14=24,8,IF($I$14=36,8,IF($I$14=120,24," ")))))))</f>
        <v xml:space="preserve"> </v>
      </c>
      <c r="I52" s="208" t="str">
        <f>IF(E52+E53=0,"",IF(E52+E53&gt;H52,"Entretien avec Bruno Debeire pour autorisation de dépassement bruno.debeire@univ-lille.fr ou
 06-71-61-41-49",(IF(E52+E53&lt;F52,"volume insuffisant",""))))</f>
        <v/>
      </c>
      <c r="J52" s="251"/>
      <c r="P52" s="98"/>
      <c r="R52" s="4"/>
    </row>
    <row r="53" spans="2:18" ht="27" customHeight="1" x14ac:dyDescent="0.25">
      <c r="B53" s="121" t="s">
        <v>7</v>
      </c>
      <c r="C53" s="145" t="s">
        <v>91</v>
      </c>
      <c r="D53" s="146"/>
      <c r="E53" s="129"/>
      <c r="F53" s="234"/>
      <c r="H53" s="234"/>
      <c r="I53" s="208"/>
      <c r="J53" s="251"/>
      <c r="P53" s="98"/>
      <c r="R53" s="4"/>
    </row>
    <row r="54" spans="2:18" ht="53.25" customHeight="1" x14ac:dyDescent="0.25">
      <c r="B54" s="121" t="s">
        <v>7</v>
      </c>
      <c r="C54" s="145" t="s">
        <v>92</v>
      </c>
      <c r="D54" s="146"/>
      <c r="E54" s="129"/>
      <c r="F54" s="108" t="str">
        <f>IF($I$14=72,12,IF($I$14=144,12,IF($I$14=48,8,IF($I$14=96,12,IF($I$14=24,4,IF($I$14=36,4,IF($I$14=120,12," ")))))))</f>
        <v xml:space="preserve"> </v>
      </c>
      <c r="H54" s="108" t="str">
        <f>IF($I$14=72,20,IF($I$14=144,24,IF($I$14=48,16,IF($I$14=96,24,IF($I$14=24,12,IF($I$14=36,12,IF($I$14=120,24," ")))))))</f>
        <v xml:space="preserve"> </v>
      </c>
      <c r="I54" s="208" t="str">
        <f>IF(E54=0,"",IF(E54&gt;H54,"Entretien avec Bruno Debeire pour autorisation de dépassement bruno.debeire@univ-lille.fr ou
 06-71-61-41-49",(IF(E54&lt;F54,"volume insuffisant",""))))</f>
        <v/>
      </c>
      <c r="J54" s="209"/>
      <c r="P54" s="98"/>
      <c r="R54" s="4"/>
    </row>
    <row r="55" spans="2:18" ht="21" customHeight="1" x14ac:dyDescent="0.25">
      <c r="B55" s="121" t="s">
        <v>21</v>
      </c>
      <c r="C55" s="145" t="s">
        <v>74</v>
      </c>
      <c r="D55" s="146"/>
      <c r="E55" s="129"/>
      <c r="F55" s="109"/>
      <c r="H55" s="104"/>
      <c r="P55" s="98"/>
      <c r="R55" s="4"/>
    </row>
    <row r="56" spans="2:18" ht="21" customHeight="1" x14ac:dyDescent="0.25">
      <c r="B56" s="121" t="s">
        <v>21</v>
      </c>
      <c r="C56" s="145" t="s">
        <v>62</v>
      </c>
      <c r="D56" s="146"/>
      <c r="E56" s="129"/>
      <c r="F56" s="110"/>
      <c r="H56" s="105"/>
      <c r="P56" s="98"/>
      <c r="R56" s="4"/>
    </row>
    <row r="57" spans="2:18" ht="21" customHeight="1" x14ac:dyDescent="0.25">
      <c r="B57" s="121" t="s">
        <v>22</v>
      </c>
      <c r="C57" s="145" t="s">
        <v>74</v>
      </c>
      <c r="D57" s="146"/>
      <c r="E57" s="129"/>
      <c r="F57" s="110"/>
      <c r="H57" s="105"/>
      <c r="P57" s="98"/>
      <c r="R57" s="4"/>
    </row>
    <row r="58" spans="2:18" ht="21" customHeight="1" x14ac:dyDescent="0.25">
      <c r="B58" s="121" t="s">
        <v>22</v>
      </c>
      <c r="C58" s="145" t="s">
        <v>62</v>
      </c>
      <c r="D58" s="146"/>
      <c r="E58" s="129"/>
      <c r="F58" s="111"/>
      <c r="H58" s="105"/>
      <c r="P58" s="98"/>
      <c r="R58" s="4"/>
    </row>
    <row r="59" spans="2:18" ht="21" customHeight="1" x14ac:dyDescent="0.25">
      <c r="B59" s="121" t="s">
        <v>61</v>
      </c>
      <c r="C59" s="145" t="s">
        <v>74</v>
      </c>
      <c r="D59" s="146"/>
      <c r="E59" s="129"/>
      <c r="F59" s="110"/>
      <c r="H59" s="105"/>
      <c r="P59" s="98"/>
      <c r="R59" s="4"/>
    </row>
    <row r="60" spans="2:18" ht="21" customHeight="1" x14ac:dyDescent="0.25">
      <c r="B60" s="121" t="s">
        <v>61</v>
      </c>
      <c r="C60" s="145" t="s">
        <v>62</v>
      </c>
      <c r="D60" s="146"/>
      <c r="E60" s="129"/>
      <c r="F60" s="111"/>
      <c r="H60" s="105"/>
      <c r="P60" s="98"/>
      <c r="R60" s="4"/>
    </row>
    <row r="61" spans="2:18" ht="21" customHeight="1" x14ac:dyDescent="0.25">
      <c r="B61" s="121" t="s">
        <v>23</v>
      </c>
      <c r="C61" s="145" t="s">
        <v>75</v>
      </c>
      <c r="D61" s="146"/>
      <c r="E61" s="129"/>
      <c r="F61" s="27"/>
      <c r="H61" s="106"/>
      <c r="P61" s="98"/>
    </row>
    <row r="62" spans="2:18" ht="24" customHeight="1" thickBot="1" x14ac:dyDescent="0.3">
      <c r="B62" s="147" t="s">
        <v>49</v>
      </c>
      <c r="C62" s="148"/>
      <c r="D62" s="81"/>
      <c r="E62" s="81"/>
      <c r="F62" s="81"/>
      <c r="G62" s="142">
        <f>SUM(E52:E61)</f>
        <v>0</v>
      </c>
      <c r="H62" s="143"/>
      <c r="I62" s="24"/>
      <c r="J62" s="24"/>
      <c r="K62" s="24"/>
      <c r="L62" s="38"/>
      <c r="M62" s="38"/>
    </row>
    <row r="63" spans="2:18" ht="36.9" customHeight="1" thickTop="1" thickBot="1" x14ac:dyDescent="0.3">
      <c r="B63" s="39"/>
      <c r="H63" s="93" t="s">
        <v>100</v>
      </c>
      <c r="I63" s="94">
        <f>G62+F48+I39</f>
        <v>0</v>
      </c>
    </row>
    <row r="64" spans="2:18" ht="22.5" customHeight="1" thickTop="1" x14ac:dyDescent="0.25">
      <c r="B64" s="39"/>
    </row>
    <row r="65" spans="1:18" ht="34.5" customHeight="1" x14ac:dyDescent="0.25">
      <c r="A65" s="90"/>
      <c r="B65" s="224" t="s">
        <v>73</v>
      </c>
      <c r="C65" s="224"/>
      <c r="D65" s="224"/>
      <c r="E65" s="224"/>
      <c r="F65" s="224"/>
      <c r="G65" s="224"/>
      <c r="H65" s="224"/>
      <c r="I65" s="224"/>
      <c r="J65" s="224"/>
    </row>
    <row r="66" spans="1:18" ht="6" customHeight="1" x14ac:dyDescent="0.25">
      <c r="B66" s="40"/>
    </row>
    <row r="67" spans="1:18" x14ac:dyDescent="0.25">
      <c r="B67" s="189" t="s">
        <v>24</v>
      </c>
      <c r="C67" s="189"/>
      <c r="D67" s="189"/>
      <c r="E67" s="189"/>
      <c r="F67" s="189"/>
      <c r="G67" s="189"/>
      <c r="H67" s="189"/>
      <c r="I67" s="190"/>
      <c r="J67" s="41"/>
    </row>
    <row r="68" spans="1:18" ht="27" customHeight="1" x14ac:dyDescent="0.25">
      <c r="B68" s="194" t="s">
        <v>51</v>
      </c>
      <c r="C68" s="195"/>
      <c r="D68" s="195"/>
      <c r="E68" s="195"/>
      <c r="F68" s="195"/>
      <c r="G68" s="195"/>
      <c r="H68" s="196"/>
      <c r="I68" s="22"/>
      <c r="J68" s="41"/>
    </row>
    <row r="69" spans="1:18" ht="17.25" customHeight="1" x14ac:dyDescent="0.25">
      <c r="B69" s="185" t="s">
        <v>25</v>
      </c>
      <c r="C69" s="185"/>
      <c r="D69" s="185" t="s">
        <v>26</v>
      </c>
      <c r="E69" s="185"/>
      <c r="F69" s="185"/>
      <c r="G69" s="187" t="s">
        <v>27</v>
      </c>
      <c r="H69" s="188"/>
      <c r="I69" s="41"/>
    </row>
    <row r="70" spans="1:18" ht="26.25" customHeight="1" x14ac:dyDescent="0.25">
      <c r="B70" s="185"/>
      <c r="C70" s="185"/>
      <c r="D70" s="185"/>
      <c r="E70" s="185"/>
      <c r="F70" s="185"/>
      <c r="G70" s="42" t="s">
        <v>28</v>
      </c>
      <c r="H70" s="42" t="s">
        <v>29</v>
      </c>
    </row>
    <row r="71" spans="1:18" ht="33" customHeight="1" x14ac:dyDescent="0.25">
      <c r="B71" s="210" t="s">
        <v>64</v>
      </c>
      <c r="C71" s="211"/>
      <c r="D71" s="184" t="s">
        <v>63</v>
      </c>
      <c r="E71" s="184"/>
      <c r="F71" s="184"/>
      <c r="G71" s="117"/>
      <c r="H71" s="117"/>
    </row>
    <row r="72" spans="1:18" ht="33" customHeight="1" x14ac:dyDescent="0.25">
      <c r="B72" s="212"/>
      <c r="C72" s="213"/>
      <c r="D72" s="184" t="s">
        <v>30</v>
      </c>
      <c r="E72" s="184"/>
      <c r="F72" s="184"/>
      <c r="G72" s="117"/>
      <c r="H72" s="117"/>
    </row>
    <row r="73" spans="1:18" ht="33" customHeight="1" x14ac:dyDescent="0.25">
      <c r="B73" s="212"/>
      <c r="C73" s="213"/>
      <c r="D73" s="184" t="s">
        <v>31</v>
      </c>
      <c r="E73" s="184"/>
      <c r="F73" s="184"/>
      <c r="G73" s="117"/>
      <c r="H73" s="117"/>
    </row>
    <row r="74" spans="1:18" ht="33" customHeight="1" x14ac:dyDescent="0.25">
      <c r="B74" s="214"/>
      <c r="C74" s="215"/>
      <c r="D74" s="184" t="s">
        <v>32</v>
      </c>
      <c r="E74" s="184"/>
      <c r="F74" s="184"/>
      <c r="G74" s="117"/>
      <c r="H74" s="117"/>
    </row>
    <row r="75" spans="1:18" ht="24" customHeight="1" x14ac:dyDescent="0.25">
      <c r="B75" s="43" t="s">
        <v>49</v>
      </c>
      <c r="C75" s="44"/>
      <c r="D75" s="44"/>
      <c r="E75" s="44"/>
      <c r="F75" s="45"/>
      <c r="G75" s="46">
        <f>SUM(G71:G74)</f>
        <v>0</v>
      </c>
      <c r="H75" s="46">
        <f>SUM(H71:H74)</f>
        <v>0</v>
      </c>
      <c r="I75" s="206">
        <f>G75+H75*0.75</f>
        <v>0</v>
      </c>
      <c r="J75" s="207"/>
      <c r="K75" s="24"/>
      <c r="L75" s="24"/>
      <c r="M75" s="38"/>
      <c r="N75" s="38"/>
      <c r="R75" s="97"/>
    </row>
    <row r="76" spans="1:18" ht="16.2" thickBot="1" x14ac:dyDescent="0.3">
      <c r="B76" s="40"/>
      <c r="R76" s="97"/>
    </row>
    <row r="77" spans="1:18" s="84" customFormat="1" ht="36" customHeight="1" thickTop="1" thickBot="1" x14ac:dyDescent="0.3">
      <c r="B77" s="113"/>
      <c r="C77" s="113"/>
      <c r="D77" s="114"/>
      <c r="E77" s="231" t="s">
        <v>103</v>
      </c>
      <c r="F77" s="232"/>
      <c r="G77" s="115">
        <f>I63+I75</f>
        <v>0</v>
      </c>
      <c r="R77" s="98"/>
    </row>
    <row r="78" spans="1:18" s="84" customFormat="1" ht="36" customHeight="1" thickTop="1" x14ac:dyDescent="0.25">
      <c r="B78" s="178" t="str">
        <f>IF(I14=0," ",IF(G77&lt;I14,"Vous devez compléter votre service en missions 1+2.1 avant de pouvoir intervenir en mission 2.2","Votre service en missions 1+2.1 est complet, vous pouvez intervenir en mission 2.2 en heures complémentaires"))</f>
        <v xml:space="preserve"> </v>
      </c>
      <c r="C78" s="178"/>
      <c r="D78" s="178"/>
      <c r="E78" s="178"/>
      <c r="F78" s="178"/>
      <c r="G78" s="178"/>
      <c r="H78" s="178"/>
      <c r="I78" s="178"/>
      <c r="R78" s="98"/>
    </row>
    <row r="79" spans="1:18" ht="15.6" x14ac:dyDescent="0.25">
      <c r="B79" s="40"/>
    </row>
    <row r="80" spans="1:18" ht="25.5" customHeight="1" x14ac:dyDescent="0.25">
      <c r="A80" s="233" t="s">
        <v>104</v>
      </c>
      <c r="B80" s="89" t="s">
        <v>101</v>
      </c>
      <c r="C80" s="89"/>
      <c r="D80" s="89"/>
      <c r="E80" s="89"/>
      <c r="F80" s="89"/>
      <c r="G80" s="89"/>
      <c r="H80" s="89"/>
      <c r="I80" s="89"/>
      <c r="J80" s="47"/>
    </row>
    <row r="81" spans="1:14" ht="27" customHeight="1" x14ac:dyDescent="0.25">
      <c r="A81" s="233"/>
      <c r="B81" s="194" t="s">
        <v>51</v>
      </c>
      <c r="C81" s="195"/>
      <c r="D81" s="195"/>
      <c r="E81" s="195"/>
      <c r="F81" s="195"/>
      <c r="G81" s="195"/>
      <c r="H81" s="196"/>
    </row>
    <row r="82" spans="1:14" ht="24.75" customHeight="1" x14ac:dyDescent="0.25">
      <c r="A82" s="233"/>
      <c r="B82" s="185" t="s">
        <v>25</v>
      </c>
      <c r="C82" s="185"/>
      <c r="D82" s="185" t="s">
        <v>33</v>
      </c>
      <c r="E82" s="185"/>
      <c r="F82" s="185"/>
      <c r="G82" s="187" t="s">
        <v>34</v>
      </c>
      <c r="H82" s="188"/>
    </row>
    <row r="83" spans="1:14" ht="27.75" customHeight="1" x14ac:dyDescent="0.25">
      <c r="A83" s="233"/>
      <c r="B83" s="185"/>
      <c r="C83" s="185"/>
      <c r="D83" s="200"/>
      <c r="E83" s="200"/>
      <c r="F83" s="200"/>
      <c r="G83" s="42" t="s">
        <v>28</v>
      </c>
      <c r="H83" s="42" t="s">
        <v>29</v>
      </c>
    </row>
    <row r="84" spans="1:14" ht="31.5" customHeight="1" x14ac:dyDescent="0.25">
      <c r="A84" s="233"/>
      <c r="B84" s="216" t="s">
        <v>68</v>
      </c>
      <c r="C84" s="217"/>
      <c r="D84" s="169" t="s">
        <v>57</v>
      </c>
      <c r="E84" s="169"/>
      <c r="F84" s="169"/>
      <c r="G84" s="48"/>
      <c r="H84" s="49"/>
    </row>
    <row r="85" spans="1:14" ht="31.5" customHeight="1" x14ac:dyDescent="0.25">
      <c r="A85" s="233"/>
      <c r="B85" s="218"/>
      <c r="C85" s="219"/>
      <c r="D85" s="169" t="s">
        <v>58</v>
      </c>
      <c r="E85" s="169"/>
      <c r="F85" s="169"/>
      <c r="G85" s="48"/>
      <c r="H85" s="49"/>
    </row>
    <row r="86" spans="1:14" ht="31.5" customHeight="1" x14ac:dyDescent="0.25">
      <c r="A86" s="233"/>
      <c r="B86" s="218"/>
      <c r="C86" s="219"/>
      <c r="D86" s="169" t="s">
        <v>59</v>
      </c>
      <c r="E86" s="169"/>
      <c r="F86" s="169"/>
      <c r="G86" s="48"/>
      <c r="H86" s="49"/>
    </row>
    <row r="87" spans="1:14" ht="31.5" customHeight="1" x14ac:dyDescent="0.25">
      <c r="A87" s="233"/>
      <c r="B87" s="218"/>
      <c r="C87" s="219"/>
      <c r="D87" s="175" t="s">
        <v>65</v>
      </c>
      <c r="E87" s="176"/>
      <c r="F87" s="177"/>
      <c r="G87" s="48"/>
      <c r="H87" s="49"/>
    </row>
    <row r="88" spans="1:14" ht="31.5" customHeight="1" x14ac:dyDescent="0.25">
      <c r="A88" s="233"/>
      <c r="B88" s="220"/>
      <c r="C88" s="221"/>
      <c r="D88" s="169" t="s">
        <v>66</v>
      </c>
      <c r="E88" s="169"/>
      <c r="F88" s="169"/>
      <c r="G88" s="48"/>
      <c r="H88" s="49"/>
    </row>
    <row r="89" spans="1:14" ht="31.5" customHeight="1" x14ac:dyDescent="0.25">
      <c r="A89" s="233"/>
      <c r="B89" s="170" t="s">
        <v>35</v>
      </c>
      <c r="C89" s="171"/>
      <c r="D89" s="172" t="s">
        <v>60</v>
      </c>
      <c r="E89" s="172"/>
      <c r="F89" s="172"/>
      <c r="G89" s="48"/>
      <c r="H89" s="49"/>
    </row>
    <row r="90" spans="1:14" ht="31.5" customHeight="1" x14ac:dyDescent="0.25">
      <c r="A90" s="233"/>
      <c r="B90" s="170"/>
      <c r="C90" s="171"/>
      <c r="D90" s="172" t="s">
        <v>67</v>
      </c>
      <c r="E90" s="172"/>
      <c r="F90" s="172"/>
      <c r="G90" s="48"/>
      <c r="H90" s="49"/>
    </row>
    <row r="91" spans="1:14" ht="31.5" customHeight="1" x14ac:dyDescent="0.25">
      <c r="A91" s="233"/>
      <c r="B91" s="170"/>
      <c r="C91" s="171"/>
      <c r="D91" s="172" t="s">
        <v>36</v>
      </c>
      <c r="E91" s="172"/>
      <c r="F91" s="172"/>
      <c r="G91" s="48"/>
      <c r="H91" s="49"/>
    </row>
    <row r="92" spans="1:14" ht="31.5" customHeight="1" x14ac:dyDescent="0.25">
      <c r="A92" s="233"/>
      <c r="B92" s="170"/>
      <c r="C92" s="171"/>
      <c r="D92" s="172" t="s">
        <v>37</v>
      </c>
      <c r="E92" s="172"/>
      <c r="F92" s="172"/>
      <c r="G92" s="48"/>
      <c r="H92" s="49"/>
    </row>
    <row r="93" spans="1:14" ht="24" customHeight="1" x14ac:dyDescent="0.25">
      <c r="A93" s="233"/>
      <c r="B93" s="197" t="s">
        <v>49</v>
      </c>
      <c r="C93" s="198"/>
      <c r="D93" s="198"/>
      <c r="E93" s="198"/>
      <c r="F93" s="199"/>
      <c r="G93" s="46">
        <f>SUM(G84:G92)</f>
        <v>0</v>
      </c>
      <c r="H93" s="46">
        <f>SUM(H84:H92)</f>
        <v>0</v>
      </c>
      <c r="I93" s="179">
        <f>G93+H93*0.75</f>
        <v>0</v>
      </c>
      <c r="J93" s="180"/>
      <c r="K93" s="24"/>
      <c r="L93" s="24"/>
      <c r="M93" s="38"/>
      <c r="N93" s="38"/>
    </row>
    <row r="95" spans="1:14" x14ac:dyDescent="0.25">
      <c r="B95" s="39"/>
    </row>
    <row r="96" spans="1:14" ht="15.6" x14ac:dyDescent="0.25">
      <c r="A96" s="91"/>
      <c r="B96" s="168" t="s">
        <v>72</v>
      </c>
      <c r="C96" s="168"/>
      <c r="D96" s="168"/>
      <c r="E96" s="168"/>
      <c r="F96" s="168"/>
      <c r="G96" s="168"/>
      <c r="H96" s="168"/>
    </row>
    <row r="97" spans="2:18" ht="7.5" customHeight="1" x14ac:dyDescent="0.25">
      <c r="B97" s="40"/>
    </row>
    <row r="98" spans="2:18" ht="24" customHeight="1" x14ac:dyDescent="0.25">
      <c r="B98" s="166" t="s">
        <v>26</v>
      </c>
      <c r="C98" s="166"/>
      <c r="D98" s="166"/>
      <c r="E98" s="166"/>
      <c r="F98" s="166"/>
      <c r="G98" s="166"/>
      <c r="H98" s="50" t="s">
        <v>27</v>
      </c>
      <c r="I98" s="51"/>
    </row>
    <row r="99" spans="2:18" ht="21" customHeight="1" x14ac:dyDescent="0.25">
      <c r="B99" s="254"/>
      <c r="C99" s="255"/>
      <c r="D99" s="255"/>
      <c r="E99" s="255"/>
      <c r="F99" s="255"/>
      <c r="G99" s="256"/>
      <c r="H99" s="130"/>
      <c r="I99" s="52"/>
    </row>
    <row r="100" spans="2:18" ht="21" customHeight="1" x14ac:dyDescent="0.25">
      <c r="B100" s="167"/>
      <c r="C100" s="167"/>
      <c r="D100" s="167"/>
      <c r="E100" s="167"/>
      <c r="F100" s="167"/>
      <c r="G100" s="167"/>
      <c r="H100" s="131"/>
      <c r="I100" s="53"/>
    </row>
    <row r="101" spans="2:18" ht="21" customHeight="1" x14ac:dyDescent="0.25">
      <c r="B101" s="167"/>
      <c r="C101" s="167"/>
      <c r="D101" s="167"/>
      <c r="E101" s="167"/>
      <c r="F101" s="167"/>
      <c r="G101" s="167"/>
      <c r="H101" s="130"/>
      <c r="I101" s="54"/>
    </row>
    <row r="102" spans="2:18" ht="21" customHeight="1" x14ac:dyDescent="0.25">
      <c r="B102" s="167"/>
      <c r="C102" s="167"/>
      <c r="D102" s="167"/>
      <c r="E102" s="167"/>
      <c r="F102" s="167"/>
      <c r="G102" s="167"/>
      <c r="H102" s="130"/>
      <c r="I102" s="54"/>
    </row>
    <row r="103" spans="2:18" ht="24" customHeight="1" x14ac:dyDescent="0.25">
      <c r="B103" s="163" t="s">
        <v>49</v>
      </c>
      <c r="C103" s="164"/>
      <c r="D103" s="164"/>
      <c r="E103" s="164"/>
      <c r="F103" s="164"/>
      <c r="G103" s="165"/>
      <c r="H103" s="55">
        <f>SUM(H99:H102)</f>
        <v>0</v>
      </c>
      <c r="I103" s="54"/>
      <c r="J103" s="24"/>
      <c r="K103" s="24"/>
      <c r="L103" s="24"/>
      <c r="M103" s="38"/>
      <c r="N103" s="38"/>
    </row>
    <row r="104" spans="2:18" x14ac:dyDescent="0.25">
      <c r="B104" s="56"/>
    </row>
    <row r="105" spans="2:18" x14ac:dyDescent="0.25">
      <c r="B105" s="39"/>
    </row>
    <row r="106" spans="2:18" ht="24" customHeight="1" x14ac:dyDescent="0.25">
      <c r="B106" s="191" t="s">
        <v>52</v>
      </c>
      <c r="C106" s="192"/>
      <c r="D106" s="192"/>
      <c r="E106" s="192"/>
      <c r="F106" s="193"/>
    </row>
    <row r="107" spans="2:18" ht="24" customHeight="1" x14ac:dyDescent="0.25">
      <c r="B107" s="57" t="s">
        <v>53</v>
      </c>
      <c r="C107" s="58">
        <f>I39+F48+G62</f>
        <v>0</v>
      </c>
      <c r="D107" s="173" t="s">
        <v>50</v>
      </c>
      <c r="E107" s="173"/>
      <c r="F107" s="59" t="str">
        <f>J22</f>
        <v xml:space="preserve"> </v>
      </c>
    </row>
    <row r="108" spans="2:18" ht="24" customHeight="1" x14ac:dyDescent="0.25">
      <c r="B108" s="60" t="s">
        <v>54</v>
      </c>
      <c r="C108" s="61">
        <f>I75+I93</f>
        <v>0</v>
      </c>
      <c r="D108" s="62"/>
      <c r="E108" s="63"/>
      <c r="F108" s="64"/>
      <c r="J108" s="39"/>
    </row>
    <row r="109" spans="2:18" ht="24" customHeight="1" x14ac:dyDescent="0.25">
      <c r="B109" s="65" t="s">
        <v>49</v>
      </c>
      <c r="C109" s="66">
        <f>C108+C107</f>
        <v>0</v>
      </c>
      <c r="D109" s="62"/>
      <c r="E109" s="63"/>
      <c r="F109" s="67"/>
      <c r="J109" s="39"/>
    </row>
    <row r="110" spans="2:18" ht="24" customHeight="1" x14ac:dyDescent="0.25">
      <c r="B110" s="68" t="s">
        <v>55</v>
      </c>
      <c r="C110" s="69">
        <f>H103</f>
        <v>0</v>
      </c>
      <c r="D110" s="62"/>
      <c r="E110" s="63"/>
      <c r="F110" s="70"/>
      <c r="J110" s="39"/>
    </row>
    <row r="111" spans="2:18" ht="24" customHeight="1" x14ac:dyDescent="0.25">
      <c r="B111" s="71" t="s">
        <v>49</v>
      </c>
      <c r="C111" s="72">
        <f>+C110+C109</f>
        <v>0</v>
      </c>
      <c r="D111" s="174" t="str">
        <f>IF(C111-I14&gt;0,"HC prévisionnelles",IF(C111-I14&lt;0,"sous service"," "))</f>
        <v xml:space="preserve"> </v>
      </c>
      <c r="E111" s="174"/>
      <c r="F111" s="73">
        <f>C111-I14</f>
        <v>0</v>
      </c>
      <c r="J111" s="39"/>
    </row>
    <row r="112" spans="2:18" x14ac:dyDescent="0.25">
      <c r="R112" s="102"/>
    </row>
    <row r="113" spans="2:18" x14ac:dyDescent="0.25">
      <c r="B113" s="39" t="s">
        <v>38</v>
      </c>
      <c r="R113" s="103"/>
    </row>
    <row r="114" spans="2:18" s="6" customFormat="1" x14ac:dyDescent="0.25">
      <c r="B114" s="41" t="s">
        <v>77</v>
      </c>
      <c r="F114" s="6" t="s">
        <v>71</v>
      </c>
      <c r="H114" s="41" t="s">
        <v>69</v>
      </c>
      <c r="R114" s="103"/>
    </row>
    <row r="115" spans="2:18" s="19" customFormat="1" ht="15" customHeight="1" x14ac:dyDescent="0.25">
      <c r="B115" s="157"/>
      <c r="C115" s="158"/>
      <c r="D115" s="74"/>
      <c r="E115" s="75"/>
      <c r="F115" s="157"/>
      <c r="G115" s="158"/>
      <c r="H115" s="157" t="s">
        <v>56</v>
      </c>
      <c r="I115" s="158"/>
      <c r="R115" s="103"/>
    </row>
    <row r="116" spans="2:18" s="19" customFormat="1" x14ac:dyDescent="0.25">
      <c r="B116" s="159"/>
      <c r="C116" s="160"/>
      <c r="D116" s="74"/>
      <c r="E116" s="75"/>
      <c r="F116" s="159"/>
      <c r="G116" s="160"/>
      <c r="H116" s="159"/>
      <c r="I116" s="160"/>
      <c r="R116" s="103"/>
    </row>
    <row r="117" spans="2:18" s="19" customFormat="1" x14ac:dyDescent="0.25">
      <c r="B117" s="159"/>
      <c r="C117" s="160"/>
      <c r="D117" s="74"/>
      <c r="E117" s="75"/>
      <c r="F117" s="159"/>
      <c r="G117" s="160"/>
      <c r="H117" s="159"/>
      <c r="I117" s="160"/>
      <c r="R117" s="103"/>
    </row>
    <row r="118" spans="2:18" s="19" customFormat="1" x14ac:dyDescent="0.25">
      <c r="B118" s="159"/>
      <c r="C118" s="160"/>
      <c r="D118" s="74"/>
      <c r="E118" s="75"/>
      <c r="F118" s="159"/>
      <c r="G118" s="160"/>
      <c r="H118" s="159"/>
      <c r="I118" s="160"/>
      <c r="R118" s="102"/>
    </row>
    <row r="119" spans="2:18" s="19" customFormat="1" x14ac:dyDescent="0.25">
      <c r="B119" s="161"/>
      <c r="C119" s="162"/>
      <c r="D119" s="74"/>
      <c r="E119" s="75"/>
      <c r="F119" s="161"/>
      <c r="G119" s="162"/>
      <c r="H119" s="161"/>
      <c r="I119" s="162"/>
      <c r="R119" s="98"/>
    </row>
    <row r="120" spans="2:18" s="6" customFormat="1" ht="14.4" thickBot="1" x14ac:dyDescent="0.3">
      <c r="B120" s="41"/>
      <c r="E120" s="41"/>
      <c r="F120" s="6" t="s">
        <v>78</v>
      </c>
      <c r="H120" s="6" t="s">
        <v>76</v>
      </c>
      <c r="R120" s="98"/>
    </row>
    <row r="121" spans="2:18" ht="66" customHeight="1" thickBot="1" x14ac:dyDescent="0.3">
      <c r="B121" s="222" t="s">
        <v>87</v>
      </c>
      <c r="C121" s="223"/>
      <c r="D121" s="223"/>
      <c r="E121" s="223"/>
      <c r="F121" s="223"/>
      <c r="G121" s="223"/>
      <c r="H121" s="223"/>
      <c r="I121" s="223"/>
      <c r="J121" s="223"/>
      <c r="K121" s="6"/>
      <c r="L121" s="6"/>
    </row>
    <row r="122" spans="2:18" x14ac:dyDescent="0.25">
      <c r="B122" s="39"/>
      <c r="K122" s="6"/>
      <c r="L122" s="6"/>
    </row>
    <row r="123" spans="2:18" x14ac:dyDescent="0.25">
      <c r="B123" s="39"/>
      <c r="K123" s="6"/>
      <c r="L123" s="6"/>
    </row>
  </sheetData>
  <sheetProtection algorithmName="SHA-512" hashValue="A+7h3o4tySQTN3x+uWEZmhJw7TEsY8FowUfuUcG1LT+SWEkDde3ikxJeVDzpP5wE50l8nM3ojv7IPdHx6Xo3Ig==" saltValue="spY4CFetVzUHoP9NxGENww==" spinCount="100000" sheet="1" selectLockedCells="1"/>
  <dataConsolidate/>
  <mergeCells count="104">
    <mergeCell ref="B121:J121"/>
    <mergeCell ref="B65:J65"/>
    <mergeCell ref="A5:J5"/>
    <mergeCell ref="A6:J6"/>
    <mergeCell ref="E77:F77"/>
    <mergeCell ref="A80:A93"/>
    <mergeCell ref="F52:F53"/>
    <mergeCell ref="H52:H53"/>
    <mergeCell ref="B14:C14"/>
    <mergeCell ref="C30:F30"/>
    <mergeCell ref="G30:J30"/>
    <mergeCell ref="A33:A36"/>
    <mergeCell ref="F48:H48"/>
    <mergeCell ref="G42:H42"/>
    <mergeCell ref="G43:H43"/>
    <mergeCell ref="G44:H44"/>
    <mergeCell ref="G45:H45"/>
    <mergeCell ref="G46:H46"/>
    <mergeCell ref="G47:H47"/>
    <mergeCell ref="A17:J17"/>
    <mergeCell ref="A16:J16"/>
    <mergeCell ref="A18:J18"/>
    <mergeCell ref="I52:J53"/>
    <mergeCell ref="A19:J19"/>
    <mergeCell ref="B24:J24"/>
    <mergeCell ref="G69:H69"/>
    <mergeCell ref="B67:I67"/>
    <mergeCell ref="B106:F106"/>
    <mergeCell ref="B68:H68"/>
    <mergeCell ref="B81:H81"/>
    <mergeCell ref="B93:F93"/>
    <mergeCell ref="B82:C83"/>
    <mergeCell ref="D82:F83"/>
    <mergeCell ref="B25:J25"/>
    <mergeCell ref="B26:J26"/>
    <mergeCell ref="B27:J27"/>
    <mergeCell ref="B29:J29"/>
    <mergeCell ref="C31:D31"/>
    <mergeCell ref="E31:F31"/>
    <mergeCell ref="G31:H31"/>
    <mergeCell ref="I31:J31"/>
    <mergeCell ref="D72:F72"/>
    <mergeCell ref="B31:B32"/>
    <mergeCell ref="G82:H82"/>
    <mergeCell ref="I75:J75"/>
    <mergeCell ref="I54:J54"/>
    <mergeCell ref="B71:C74"/>
    <mergeCell ref="B84:C88"/>
    <mergeCell ref="B78:I78"/>
    <mergeCell ref="I93:J93"/>
    <mergeCell ref="B47:D47"/>
    <mergeCell ref="B48:D48"/>
    <mergeCell ref="B46:D46"/>
    <mergeCell ref="D71:F71"/>
    <mergeCell ref="D73:F73"/>
    <mergeCell ref="D74:F74"/>
    <mergeCell ref="D69:F70"/>
    <mergeCell ref="B69:C70"/>
    <mergeCell ref="H115:I119"/>
    <mergeCell ref="B103:G103"/>
    <mergeCell ref="B98:G98"/>
    <mergeCell ref="B99:G99"/>
    <mergeCell ref="B100:G100"/>
    <mergeCell ref="B101:G101"/>
    <mergeCell ref="B102:G102"/>
    <mergeCell ref="B96:H96"/>
    <mergeCell ref="D84:F84"/>
    <mergeCell ref="B89:C92"/>
    <mergeCell ref="D89:F89"/>
    <mergeCell ref="D90:F90"/>
    <mergeCell ref="D91:F91"/>
    <mergeCell ref="D92:F92"/>
    <mergeCell ref="B115:C119"/>
    <mergeCell ref="F115:G119"/>
    <mergeCell ref="D107:E107"/>
    <mergeCell ref="D111:E111"/>
    <mergeCell ref="D87:F87"/>
    <mergeCell ref="D88:F88"/>
    <mergeCell ref="D86:F86"/>
    <mergeCell ref="D85:F85"/>
    <mergeCell ref="G20:H20"/>
    <mergeCell ref="A20:F20"/>
    <mergeCell ref="F50:H50"/>
    <mergeCell ref="I39:J39"/>
    <mergeCell ref="E14:F14"/>
    <mergeCell ref="G62:H62"/>
    <mergeCell ref="A22:G2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B62:C62"/>
    <mergeCell ref="B41:J41"/>
    <mergeCell ref="B42:D42"/>
    <mergeCell ref="B43:D43"/>
    <mergeCell ref="B44:D44"/>
    <mergeCell ref="B45:D45"/>
  </mergeCells>
  <conditionalFormatting sqref="F52:F53">
    <cfRule type="expression" dxfId="10" priority="13">
      <formula>$E$52+$E$53&lt;$F$52</formula>
    </cfRule>
  </conditionalFormatting>
  <conditionalFormatting sqref="H52:H53">
    <cfRule type="expression" dxfId="9" priority="12">
      <formula>$E$52+$E$53&gt;$H$52</formula>
    </cfRule>
  </conditionalFormatting>
  <conditionalFormatting sqref="F54">
    <cfRule type="expression" dxfId="8" priority="11">
      <formula>$E$54&lt;$F$54</formula>
    </cfRule>
  </conditionalFormatting>
  <conditionalFormatting sqref="H54">
    <cfRule type="expression" dxfId="7" priority="10">
      <formula>$E$54&gt;$H$54</formula>
    </cfRule>
  </conditionalFormatting>
  <conditionalFormatting sqref="E52:E53">
    <cfRule type="cellIs" priority="5" stopIfTrue="1" operator="equal">
      <formula>0</formula>
    </cfRule>
    <cfRule type="expression" dxfId="6" priority="8">
      <formula>$E$52+$E$53&gt;$H$52</formula>
    </cfRule>
    <cfRule type="expression" dxfId="5" priority="9">
      <formula>$E$52+$E$53&lt;$F$52</formula>
    </cfRule>
  </conditionalFormatting>
  <conditionalFormatting sqref="E54">
    <cfRule type="cellIs" priority="4" stopIfTrue="1" operator="equal">
      <formula>0</formula>
    </cfRule>
    <cfRule type="expression" dxfId="4" priority="6">
      <formula>$E$54&gt;$H$54</formula>
    </cfRule>
    <cfRule type="expression" dxfId="3" priority="7">
      <formula>$E$54&lt;$F$54</formula>
    </cfRule>
  </conditionalFormatting>
  <conditionalFormatting sqref="J22">
    <cfRule type="expression" dxfId="2" priority="3">
      <formula>$I$63&lt;$J$22</formula>
    </cfRule>
  </conditionalFormatting>
  <conditionalFormatting sqref="I52:J53">
    <cfRule type="expression" dxfId="1" priority="2">
      <formula>"&lt;&gt;0"</formula>
    </cfRule>
  </conditionalFormatting>
  <conditionalFormatting sqref="I54:J54">
    <cfRule type="expression" dxfId="0" priority="1">
      <formula>"&lt;&gt;0"</formula>
    </cfRule>
  </conditionalFormatting>
  <dataValidations count="3">
    <dataValidation type="decimal" allowBlank="1" showInputMessage="1" showErrorMessage="1" sqref="I103 E33:E37 H99:I102 F43:F47 I33:I37 G71:H74 G84:H92 C33:C37 G33:G37 E52:E61">
      <formula1>0</formula1>
      <formula2>1000</formula2>
    </dataValidation>
    <dataValidation type="textLength" allowBlank="1" showInputMessage="1" showErrorMessage="1" sqref="G43:G47 F54:F60 H54">
      <formula1>0</formula1>
      <formula2>500</formula2>
    </dataValidation>
    <dataValidation type="list" allowBlank="1" showInputMessage="1" showErrorMessage="1" promptTitle="transversal ou disciplinaire" sqref="G14">
      <formula1>$R$1:$R$6</formula1>
    </dataValidation>
  </dataValidations>
  <hyperlinks>
    <hyperlink ref="F50" location="Previ!A20" display="retour au tableau récapitulatif"/>
    <hyperlink ref="G20" location="Previ!E52" display="vers la saisie"/>
    <hyperlink ref="F50:H50" location="Previ!A20" display="voir le tableau récapitulatif"/>
  </hyperlinks>
  <pageMargins left="0.39370078740157483" right="0.39370078740157483" top="0.39370078740157483" bottom="0.39370078740157483" header="0.31496062992125984" footer="0.31496062992125984"/>
  <pageSetup paperSize="9" scale="50" fitToHeight="0" orientation="portrait" r:id="rId1"/>
  <rowBreaks count="1" manualBreakCount="1">
    <brk id="63" max="16383" man="1"/>
  </rowBreaks>
  <drawing r:id="rId2"/>
  <legacyDrawing r:id="rId3"/>
  <controls>
    <mc:AlternateContent xmlns:mc="http://schemas.openxmlformats.org/markup-compatibility/2006">
      <mc:Choice Requires="x14">
        <control shapeId="1032" r:id="rId4" name="TextBox5">
          <controlPr defaultSize="0" autoLine="0" autoPict="0" r:id="rId5">
            <anchor moveWithCells="1">
              <from>
                <xdr:col>1</xdr:col>
                <xdr:colOff>1638300</xdr:colOff>
                <xdr:row>10</xdr:row>
                <xdr:rowOff>114300</xdr:rowOff>
              </from>
              <to>
                <xdr:col>3</xdr:col>
                <xdr:colOff>1341120</xdr:colOff>
                <xdr:row>12</xdr:row>
                <xdr:rowOff>38100</xdr:rowOff>
              </to>
            </anchor>
          </controlPr>
        </control>
      </mc:Choice>
      <mc:Fallback>
        <control shapeId="1032" r:id="rId4" name="TextBox5"/>
      </mc:Fallback>
    </mc:AlternateContent>
    <mc:AlternateContent xmlns:mc="http://schemas.openxmlformats.org/markup-compatibility/2006">
      <mc:Choice Requires="x14">
        <control shapeId="1030" r:id="rId6" name="TextBox4">
          <controlPr defaultSize="0" autoLine="0" autoPict="0" r:id="rId7">
            <anchor moveWithCells="1">
              <from>
                <xdr:col>1</xdr:col>
                <xdr:colOff>2042160</xdr:colOff>
                <xdr:row>8</xdr:row>
                <xdr:rowOff>68580</xdr:rowOff>
              </from>
              <to>
                <xdr:col>9</xdr:col>
                <xdr:colOff>251460</xdr:colOff>
                <xdr:row>10</xdr:row>
                <xdr:rowOff>45720</xdr:rowOff>
              </to>
            </anchor>
          </controlPr>
        </control>
      </mc:Choice>
      <mc:Fallback>
        <control shapeId="1030" r:id="rId6" name="TextBox4"/>
      </mc:Fallback>
    </mc:AlternateContent>
    <mc:AlternateContent xmlns:mc="http://schemas.openxmlformats.org/markup-compatibility/2006">
      <mc:Choice Requires="x14">
        <control shapeId="1029" r:id="rId8" name="TextBox3">
          <controlPr defaultSize="0" autoLine="0" autoPict="0" r:id="rId9">
            <anchor moveWithCells="1">
              <from>
                <xdr:col>7</xdr:col>
                <xdr:colOff>152400</xdr:colOff>
                <xdr:row>6</xdr:row>
                <xdr:rowOff>525780</xdr:rowOff>
              </from>
              <to>
                <xdr:col>9</xdr:col>
                <xdr:colOff>609600</xdr:colOff>
                <xdr:row>8</xdr:row>
                <xdr:rowOff>68580</xdr:rowOff>
              </to>
            </anchor>
          </controlPr>
        </control>
      </mc:Choice>
      <mc:Fallback>
        <control shapeId="1029" r:id="rId8" name="TextBox3"/>
      </mc:Fallback>
    </mc:AlternateContent>
    <mc:AlternateContent xmlns:mc="http://schemas.openxmlformats.org/markup-compatibility/2006">
      <mc:Choice Requires="x14">
        <control shapeId="1028" r:id="rId10" name="TextBox2">
          <controlPr defaultSize="0" autoLine="0" autoPict="0" r:id="rId11">
            <anchor moveWithCells="1">
              <from>
                <xdr:col>3</xdr:col>
                <xdr:colOff>960120</xdr:colOff>
                <xdr:row>6</xdr:row>
                <xdr:rowOff>533400</xdr:rowOff>
              </from>
              <to>
                <xdr:col>5</xdr:col>
                <xdr:colOff>800100</xdr:colOff>
                <xdr:row>8</xdr:row>
                <xdr:rowOff>38100</xdr:rowOff>
              </to>
            </anchor>
          </controlPr>
        </control>
      </mc:Choice>
      <mc:Fallback>
        <control shapeId="1028" r:id="rId10" name="TextBox2"/>
      </mc:Fallback>
    </mc:AlternateContent>
    <mc:AlternateContent xmlns:mc="http://schemas.openxmlformats.org/markup-compatibility/2006">
      <mc:Choice Requires="x14">
        <control shapeId="1027" r:id="rId12" name="TextBox1">
          <controlPr defaultSize="0" autoLine="0" autoPict="0" r:id="rId13">
            <anchor moveWithCells="1">
              <from>
                <xdr:col>1</xdr:col>
                <xdr:colOff>678180</xdr:colOff>
                <xdr:row>6</xdr:row>
                <xdr:rowOff>518160</xdr:rowOff>
              </from>
              <to>
                <xdr:col>3</xdr:col>
                <xdr:colOff>0</xdr:colOff>
                <xdr:row>8</xdr:row>
                <xdr:rowOff>7620</xdr:rowOff>
              </to>
            </anchor>
          </controlPr>
        </control>
      </mc:Choice>
      <mc:Fallback>
        <control shapeId="1027" r:id="rId12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transversal ou disciplinaire" prompt="transversal ou disciplinaire">
          <x14:formula1>
            <xm:f>Feuil2!$A$2:$A$3</xm:f>
          </x14:formula1>
          <xm:sqref>E15</xm:sqref>
        </x14:dataValidation>
        <x14:dataValidation type="list" allowBlank="1" showInputMessage="1" showErrorMessage="1" promptTitle="transversal ou disciplinaire">
          <x14:formula1>
            <xm:f>Feuil2!$A$2:$A$3</xm:f>
          </x14:formula1>
          <xm:sqref>D14</xm:sqref>
        </x14:dataValidation>
        <x14:dataValidation type="list" allowBlank="1" showInputMessage="1" showErrorMessage="1">
          <x14:formula1>
            <xm:f>Feuil2!$A$5:$A$6</xm:f>
          </x14:formula1>
          <xm:sqref>E43:E47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C2" sqref="C2"/>
    </sheetView>
  </sheetViews>
  <sheetFormatPr baseColWidth="10" defaultRowHeight="14.4" x14ac:dyDescent="0.3"/>
  <cols>
    <col min="1" max="1" width="5.88671875" customWidth="1"/>
  </cols>
  <sheetData>
    <row r="1" spans="1:10" x14ac:dyDescent="0.3">
      <c r="A1" s="123"/>
      <c r="B1" s="123"/>
      <c r="C1" s="252" t="s">
        <v>111</v>
      </c>
      <c r="D1" s="252"/>
      <c r="E1" s="252"/>
      <c r="F1" s="252"/>
      <c r="G1" s="253" t="s">
        <v>116</v>
      </c>
      <c r="H1" s="253"/>
      <c r="I1" s="253"/>
      <c r="J1" s="253"/>
    </row>
    <row r="2" spans="1:10" x14ac:dyDescent="0.3">
      <c r="A2" s="123" t="s">
        <v>117</v>
      </c>
      <c r="B2" s="123" t="s">
        <v>118</v>
      </c>
      <c r="C2" s="124" t="s">
        <v>112</v>
      </c>
      <c r="D2" s="123" t="s">
        <v>113</v>
      </c>
      <c r="E2" s="124" t="s">
        <v>114</v>
      </c>
      <c r="F2" s="123" t="s">
        <v>115</v>
      </c>
      <c r="G2" s="125" t="s">
        <v>112</v>
      </c>
      <c r="H2" s="123" t="s">
        <v>113</v>
      </c>
      <c r="I2" s="125" t="s">
        <v>114</v>
      </c>
      <c r="J2" s="123" t="s">
        <v>115</v>
      </c>
    </row>
    <row r="3" spans="1:10" x14ac:dyDescent="0.3">
      <c r="A3" s="123">
        <v>1</v>
      </c>
      <c r="B3" s="123">
        <f>24*A3</f>
        <v>24</v>
      </c>
      <c r="C3" s="124">
        <v>2</v>
      </c>
      <c r="D3" s="123">
        <f>C3*2</f>
        <v>4</v>
      </c>
      <c r="E3" s="124">
        <v>4</v>
      </c>
      <c r="F3" s="123">
        <f>E3*2</f>
        <v>8</v>
      </c>
      <c r="G3" s="125">
        <v>1</v>
      </c>
      <c r="H3" s="123">
        <f>G3*4</f>
        <v>4</v>
      </c>
      <c r="I3" s="125">
        <v>3</v>
      </c>
      <c r="J3" s="123">
        <f>I3*4</f>
        <v>12</v>
      </c>
    </row>
    <row r="4" spans="1:10" x14ac:dyDescent="0.3">
      <c r="A4" s="123">
        <v>2</v>
      </c>
      <c r="B4" s="123">
        <f t="shared" ref="B4:B8" si="0">24*A4</f>
        <v>48</v>
      </c>
      <c r="C4" s="124">
        <v>4</v>
      </c>
      <c r="D4" s="123">
        <f t="shared" ref="D4:D8" si="1">C4*2</f>
        <v>8</v>
      </c>
      <c r="E4" s="124">
        <v>6</v>
      </c>
      <c r="F4" s="123">
        <f t="shared" ref="F4:F8" si="2">E4*2</f>
        <v>12</v>
      </c>
      <c r="G4" s="125">
        <v>2</v>
      </c>
      <c r="H4" s="123">
        <f t="shared" ref="H4:H8" si="3">G4*4</f>
        <v>8</v>
      </c>
      <c r="I4" s="125">
        <v>4</v>
      </c>
      <c r="J4" s="123">
        <f t="shared" ref="J4:J8" si="4">I4*4</f>
        <v>16</v>
      </c>
    </row>
    <row r="5" spans="1:10" x14ac:dyDescent="0.3">
      <c r="A5" s="123">
        <v>3</v>
      </c>
      <c r="B5" s="123">
        <f t="shared" si="0"/>
        <v>72</v>
      </c>
      <c r="C5" s="124">
        <v>6</v>
      </c>
      <c r="D5" s="123">
        <f t="shared" si="1"/>
        <v>12</v>
      </c>
      <c r="E5" s="124">
        <v>8</v>
      </c>
      <c r="F5" s="123">
        <f t="shared" si="2"/>
        <v>16</v>
      </c>
      <c r="G5" s="125">
        <v>3</v>
      </c>
      <c r="H5" s="123">
        <f t="shared" si="3"/>
        <v>12</v>
      </c>
      <c r="I5" s="125">
        <v>5</v>
      </c>
      <c r="J5" s="123">
        <f t="shared" si="4"/>
        <v>20</v>
      </c>
    </row>
    <row r="6" spans="1:10" x14ac:dyDescent="0.3">
      <c r="A6" s="123">
        <v>4</v>
      </c>
      <c r="B6" s="123">
        <f t="shared" si="0"/>
        <v>96</v>
      </c>
      <c r="C6" s="124">
        <v>8</v>
      </c>
      <c r="D6" s="123">
        <f t="shared" si="1"/>
        <v>16</v>
      </c>
      <c r="E6" s="124">
        <v>10</v>
      </c>
      <c r="F6" s="123">
        <f t="shared" si="2"/>
        <v>20</v>
      </c>
      <c r="G6" s="125">
        <v>3</v>
      </c>
      <c r="H6" s="123">
        <f t="shared" si="3"/>
        <v>12</v>
      </c>
      <c r="I6" s="125">
        <v>6</v>
      </c>
      <c r="J6" s="123">
        <f t="shared" si="4"/>
        <v>24</v>
      </c>
    </row>
    <row r="7" spans="1:10" x14ac:dyDescent="0.3">
      <c r="A7" s="123">
        <v>5</v>
      </c>
      <c r="B7" s="123">
        <f t="shared" si="0"/>
        <v>120</v>
      </c>
      <c r="C7" s="124">
        <v>8</v>
      </c>
      <c r="D7" s="123">
        <f t="shared" si="1"/>
        <v>16</v>
      </c>
      <c r="E7" s="124">
        <v>12</v>
      </c>
      <c r="F7" s="123">
        <f t="shared" si="2"/>
        <v>24</v>
      </c>
      <c r="G7" s="125">
        <v>3</v>
      </c>
      <c r="H7" s="123">
        <f t="shared" si="3"/>
        <v>12</v>
      </c>
      <c r="I7" s="125">
        <v>6</v>
      </c>
      <c r="J7" s="123">
        <f t="shared" si="4"/>
        <v>24</v>
      </c>
    </row>
    <row r="8" spans="1:10" x14ac:dyDescent="0.3">
      <c r="A8" s="123">
        <v>6</v>
      </c>
      <c r="B8" s="123">
        <f t="shared" si="0"/>
        <v>144</v>
      </c>
      <c r="C8" s="124">
        <v>8</v>
      </c>
      <c r="D8" s="123">
        <f t="shared" si="1"/>
        <v>16</v>
      </c>
      <c r="E8" s="124">
        <v>12</v>
      </c>
      <c r="F8" s="123">
        <f t="shared" si="2"/>
        <v>24</v>
      </c>
      <c r="G8" s="125">
        <v>3</v>
      </c>
      <c r="H8" s="123">
        <f t="shared" si="3"/>
        <v>12</v>
      </c>
      <c r="I8" s="125">
        <v>6</v>
      </c>
      <c r="J8" s="123">
        <f t="shared" si="4"/>
        <v>24</v>
      </c>
    </row>
  </sheetData>
  <mergeCells count="2">
    <mergeCell ref="C1:F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Feuil2</vt:lpstr>
      <vt:lpstr>Previ</vt:lpstr>
      <vt:lpstr>Feuil1</vt:lpstr>
      <vt:lpstr>choisir</vt:lpstr>
      <vt:lpstr>choix</vt:lpstr>
      <vt:lpstr>Previ!Impression_des_titres</vt:lpstr>
      <vt:lpstr>Previ!Zone_d_impression</vt:lpstr>
    </vt:vector>
  </TitlesOfParts>
  <Company>iufm npdc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sophie.dubusdelpire</dc:creator>
  <cp:lastModifiedBy>Fany Jourdain</cp:lastModifiedBy>
  <cp:lastPrinted>2021-06-29T11:44:17Z</cp:lastPrinted>
  <dcterms:created xsi:type="dcterms:W3CDTF">2016-09-06T06:59:05Z</dcterms:created>
  <dcterms:modified xsi:type="dcterms:W3CDTF">2021-08-30T11:58:07Z</dcterms:modified>
</cp:coreProperties>
</file>